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6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0880" windowHeight="10140" firstSheet="11" activeTab="15"/>
  </bookViews>
  <sheets>
    <sheet name="junho 2008" sheetId="1" r:id="rId1"/>
    <sheet name="julho 2008" sheetId="2" r:id="rId2"/>
    <sheet name="agosto 2008" sheetId="6" r:id="rId3"/>
    <sheet name="setembro 2008" sheetId="7" r:id="rId4"/>
    <sheet name="Outubro 2008" sheetId="8" r:id="rId5"/>
    <sheet name="Novembro 2008" sheetId="9" r:id="rId6"/>
    <sheet name="Dezembro 2008" sheetId="10" r:id="rId7"/>
    <sheet name="janeiro 2009" sheetId="11" r:id="rId8"/>
    <sheet name="fevereiro 2009" sheetId="12" r:id="rId9"/>
    <sheet name="março 2009" sheetId="13" r:id="rId10"/>
    <sheet name="abril 2009" sheetId="14" r:id="rId11"/>
    <sheet name="maio 2009" sheetId="15" r:id="rId12"/>
    <sheet name="junho 2009" sheetId="16" r:id="rId13"/>
    <sheet name="julho 2009" sheetId="17" r:id="rId14"/>
    <sheet name="agosto 2009" sheetId="18" r:id="rId15"/>
    <sheet name="Setembro 2009" sheetId="19" r:id="rId16"/>
    <sheet name="lojapro" sheetId="3" r:id="rId17"/>
    <sheet name="Resumo" sheetId="5" r:id="rId18"/>
  </sheets>
  <calcPr calcId="124519"/>
</workbook>
</file>

<file path=xl/calcChain.xml><?xml version="1.0" encoding="utf-8"?>
<calcChain xmlns="http://schemas.openxmlformats.org/spreadsheetml/2006/main">
  <c r="G3" i="19"/>
  <c r="U250" l="1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K199"/>
  <c r="U198"/>
  <c r="K198"/>
  <c r="U197"/>
  <c r="K197"/>
  <c r="U196"/>
  <c r="K196"/>
  <c r="U195"/>
  <c r="K195"/>
  <c r="U194"/>
  <c r="K194"/>
  <c r="U193"/>
  <c r="K193"/>
  <c r="U192"/>
  <c r="K192"/>
  <c r="U191"/>
  <c r="K191"/>
  <c r="U190"/>
  <c r="K190"/>
  <c r="U189"/>
  <c r="K189"/>
  <c r="U188"/>
  <c r="K188"/>
  <c r="U187"/>
  <c r="K187"/>
  <c r="U186"/>
  <c r="K186"/>
  <c r="U185"/>
  <c r="K185"/>
  <c r="U184"/>
  <c r="K184"/>
  <c r="U183"/>
  <c r="K183"/>
  <c r="U182"/>
  <c r="K182"/>
  <c r="U181"/>
  <c r="K181"/>
  <c r="V180"/>
  <c r="U180"/>
  <c r="S180"/>
  <c r="R180"/>
  <c r="Q180"/>
  <c r="P180"/>
  <c r="O180"/>
  <c r="N180"/>
  <c r="M180"/>
  <c r="L180"/>
  <c r="K180"/>
  <c r="V179"/>
  <c r="U179"/>
  <c r="S179"/>
  <c r="R179"/>
  <c r="Q179"/>
  <c r="P179"/>
  <c r="O179"/>
  <c r="N179"/>
  <c r="M179"/>
  <c r="L179"/>
  <c r="K179"/>
  <c r="V178"/>
  <c r="U178"/>
  <c r="S178"/>
  <c r="R178"/>
  <c r="Q178"/>
  <c r="P178"/>
  <c r="O178"/>
  <c r="N178"/>
  <c r="M178"/>
  <c r="L178"/>
  <c r="K178"/>
  <c r="V177"/>
  <c r="U177"/>
  <c r="S177"/>
  <c r="R177"/>
  <c r="Q177"/>
  <c r="P177"/>
  <c r="O177"/>
  <c r="N177"/>
  <c r="M177"/>
  <c r="L177"/>
  <c r="K177"/>
  <c r="V176"/>
  <c r="U176"/>
  <c r="S176"/>
  <c r="R176"/>
  <c r="Q176"/>
  <c r="P176"/>
  <c r="O176"/>
  <c r="N176"/>
  <c r="M176"/>
  <c r="L176"/>
  <c r="K176"/>
  <c r="V175"/>
  <c r="U175"/>
  <c r="S175"/>
  <c r="R175"/>
  <c r="Q175"/>
  <c r="P175"/>
  <c r="O175"/>
  <c r="N175"/>
  <c r="M175"/>
  <c r="L175"/>
  <c r="K175"/>
  <c r="V174"/>
  <c r="U174"/>
  <c r="S174"/>
  <c r="R174"/>
  <c r="Q174"/>
  <c r="P174"/>
  <c r="O174"/>
  <c r="N174"/>
  <c r="M174"/>
  <c r="L174"/>
  <c r="K174"/>
  <c r="V173"/>
  <c r="U173"/>
  <c r="S173"/>
  <c r="R173"/>
  <c r="Q173"/>
  <c r="P173"/>
  <c r="O173"/>
  <c r="N173"/>
  <c r="M173"/>
  <c r="L173"/>
  <c r="K173"/>
  <c r="V172"/>
  <c r="U172"/>
  <c r="S172"/>
  <c r="R172"/>
  <c r="Q172"/>
  <c r="P172"/>
  <c r="O172"/>
  <c r="N172"/>
  <c r="M172"/>
  <c r="L172"/>
  <c r="K172"/>
  <c r="V171"/>
  <c r="U171"/>
  <c r="S171"/>
  <c r="R171"/>
  <c r="Q171"/>
  <c r="P171"/>
  <c r="O171"/>
  <c r="N171"/>
  <c r="M171"/>
  <c r="L171"/>
  <c r="K171"/>
  <c r="V170"/>
  <c r="U170"/>
  <c r="S170"/>
  <c r="R170"/>
  <c r="Q170"/>
  <c r="P170"/>
  <c r="O170"/>
  <c r="N170"/>
  <c r="M170"/>
  <c r="L170"/>
  <c r="K170"/>
  <c r="V169"/>
  <c r="U169"/>
  <c r="S169"/>
  <c r="R169"/>
  <c r="Q169"/>
  <c r="P169"/>
  <c r="O169"/>
  <c r="N169"/>
  <c r="M169"/>
  <c r="L169"/>
  <c r="K169"/>
  <c r="V168"/>
  <c r="U168"/>
  <c r="S168"/>
  <c r="R168"/>
  <c r="Q168"/>
  <c r="P168"/>
  <c r="O168"/>
  <c r="N168"/>
  <c r="M168"/>
  <c r="L168"/>
  <c r="K168"/>
  <c r="V167"/>
  <c r="U167"/>
  <c r="S167"/>
  <c r="R167"/>
  <c r="Q167"/>
  <c r="P167"/>
  <c r="O167"/>
  <c r="N167"/>
  <c r="M167"/>
  <c r="L167"/>
  <c r="K167"/>
  <c r="V166"/>
  <c r="U166"/>
  <c r="S166"/>
  <c r="R166"/>
  <c r="Q166"/>
  <c r="P166"/>
  <c r="O166"/>
  <c r="N166"/>
  <c r="M166"/>
  <c r="L166"/>
  <c r="K166"/>
  <c r="V165"/>
  <c r="U165"/>
  <c r="S165"/>
  <c r="R165"/>
  <c r="Q165"/>
  <c r="P165"/>
  <c r="O165"/>
  <c r="N165"/>
  <c r="M165"/>
  <c r="L165"/>
  <c r="K165"/>
  <c r="V164"/>
  <c r="U164"/>
  <c r="S164"/>
  <c r="R164"/>
  <c r="Q164"/>
  <c r="P164"/>
  <c r="O164"/>
  <c r="N164"/>
  <c r="M164"/>
  <c r="L164"/>
  <c r="K164"/>
  <c r="V163"/>
  <c r="U163"/>
  <c r="S163"/>
  <c r="R163"/>
  <c r="Q163"/>
  <c r="P163"/>
  <c r="O163"/>
  <c r="N163"/>
  <c r="M163"/>
  <c r="L163"/>
  <c r="K163"/>
  <c r="V162"/>
  <c r="U162"/>
  <c r="S162"/>
  <c r="R162"/>
  <c r="Q162"/>
  <c r="P162"/>
  <c r="O162"/>
  <c r="N162"/>
  <c r="M162"/>
  <c r="L162"/>
  <c r="K162"/>
  <c r="V161"/>
  <c r="U161"/>
  <c r="S161"/>
  <c r="R161"/>
  <c r="Q161"/>
  <c r="P161"/>
  <c r="O161"/>
  <c r="N161"/>
  <c r="M161"/>
  <c r="L161"/>
  <c r="K161"/>
  <c r="V160"/>
  <c r="U160"/>
  <c r="S160"/>
  <c r="R160"/>
  <c r="Q160"/>
  <c r="P160"/>
  <c r="O160"/>
  <c r="N160"/>
  <c r="M160"/>
  <c r="L160"/>
  <c r="K160"/>
  <c r="V159"/>
  <c r="U159"/>
  <c r="S159"/>
  <c r="R159"/>
  <c r="Q159"/>
  <c r="P159"/>
  <c r="O159"/>
  <c r="N159"/>
  <c r="M159"/>
  <c r="L159"/>
  <c r="K159"/>
  <c r="V158"/>
  <c r="U158"/>
  <c r="S158"/>
  <c r="R158"/>
  <c r="Q158"/>
  <c r="P158"/>
  <c r="O158"/>
  <c r="N158"/>
  <c r="M158"/>
  <c r="L158"/>
  <c r="K158"/>
  <c r="V157"/>
  <c r="U157"/>
  <c r="S157"/>
  <c r="R157"/>
  <c r="Q157"/>
  <c r="P157"/>
  <c r="O157"/>
  <c r="N157"/>
  <c r="M157"/>
  <c r="L157"/>
  <c r="K157"/>
  <c r="V156"/>
  <c r="U156"/>
  <c r="S156"/>
  <c r="R156"/>
  <c r="Q156"/>
  <c r="P156"/>
  <c r="O156"/>
  <c r="N156"/>
  <c r="M156"/>
  <c r="L156"/>
  <c r="K156"/>
  <c r="V155"/>
  <c r="U155"/>
  <c r="S155"/>
  <c r="R155"/>
  <c r="Q155"/>
  <c r="P155"/>
  <c r="O155"/>
  <c r="N155"/>
  <c r="M155"/>
  <c r="L155"/>
  <c r="K155"/>
  <c r="V154"/>
  <c r="U154"/>
  <c r="S154"/>
  <c r="R154"/>
  <c r="Q154"/>
  <c r="P154"/>
  <c r="O154"/>
  <c r="N154"/>
  <c r="M154"/>
  <c r="L154"/>
  <c r="K154"/>
  <c r="V153"/>
  <c r="U153"/>
  <c r="S153"/>
  <c r="R153"/>
  <c r="Q153"/>
  <c r="P153"/>
  <c r="O153"/>
  <c r="N153"/>
  <c r="M153"/>
  <c r="L153"/>
  <c r="K153"/>
  <c r="V152"/>
  <c r="U152"/>
  <c r="S152"/>
  <c r="R152"/>
  <c r="Q152"/>
  <c r="P152"/>
  <c r="O152"/>
  <c r="N152"/>
  <c r="M152"/>
  <c r="L152"/>
  <c r="K152"/>
  <c r="V151"/>
  <c r="U151"/>
  <c r="T151"/>
  <c r="S151"/>
  <c r="R151"/>
  <c r="Q151"/>
  <c r="P151"/>
  <c r="O151"/>
  <c r="N151"/>
  <c r="M151"/>
  <c r="L151"/>
  <c r="K151"/>
  <c r="V150"/>
  <c r="U150"/>
  <c r="T150"/>
  <c r="S150"/>
  <c r="R150"/>
  <c r="Q150"/>
  <c r="P150"/>
  <c r="O150"/>
  <c r="N150"/>
  <c r="M150"/>
  <c r="L150"/>
  <c r="K150"/>
  <c r="V149"/>
  <c r="U149"/>
  <c r="T149"/>
  <c r="S149"/>
  <c r="R149"/>
  <c r="Q149"/>
  <c r="P149"/>
  <c r="O149"/>
  <c r="N149"/>
  <c r="M149"/>
  <c r="L149"/>
  <c r="K149"/>
  <c r="V148"/>
  <c r="U148"/>
  <c r="T148"/>
  <c r="S148"/>
  <c r="R148"/>
  <c r="Q148"/>
  <c r="P148"/>
  <c r="O148"/>
  <c r="N148"/>
  <c r="M148"/>
  <c r="L148"/>
  <c r="K148"/>
  <c r="V147"/>
  <c r="U147"/>
  <c r="T147"/>
  <c r="S147"/>
  <c r="R147"/>
  <c r="Q147"/>
  <c r="P147"/>
  <c r="O147"/>
  <c r="N147"/>
  <c r="M147"/>
  <c r="L147"/>
  <c r="K147"/>
  <c r="V146"/>
  <c r="U146"/>
  <c r="T146"/>
  <c r="S146"/>
  <c r="R146"/>
  <c r="Q146"/>
  <c r="P146"/>
  <c r="O146"/>
  <c r="N146"/>
  <c r="M146"/>
  <c r="L146"/>
  <c r="K146"/>
  <c r="V145"/>
  <c r="U145"/>
  <c r="T145"/>
  <c r="S145"/>
  <c r="R145"/>
  <c r="Q145"/>
  <c r="P145"/>
  <c r="O145"/>
  <c r="N145"/>
  <c r="M145"/>
  <c r="L145"/>
  <c r="K145"/>
  <c r="V144"/>
  <c r="U144"/>
  <c r="T144"/>
  <c r="S144"/>
  <c r="R144"/>
  <c r="Q144"/>
  <c r="P144"/>
  <c r="O144"/>
  <c r="N144"/>
  <c r="M144"/>
  <c r="L144"/>
  <c r="K144"/>
  <c r="V143"/>
  <c r="U143"/>
  <c r="T143"/>
  <c r="S143"/>
  <c r="R143"/>
  <c r="Q143"/>
  <c r="P143"/>
  <c r="O143"/>
  <c r="N143"/>
  <c r="M143"/>
  <c r="L143"/>
  <c r="K143"/>
  <c r="V142"/>
  <c r="U142"/>
  <c r="T142"/>
  <c r="S142"/>
  <c r="R142"/>
  <c r="Q142"/>
  <c r="P142"/>
  <c r="O142"/>
  <c r="N142"/>
  <c r="M142"/>
  <c r="L142"/>
  <c r="K142"/>
  <c r="V141"/>
  <c r="U141"/>
  <c r="T141"/>
  <c r="S141"/>
  <c r="R141"/>
  <c r="Q141"/>
  <c r="P141"/>
  <c r="O141"/>
  <c r="N141"/>
  <c r="M141"/>
  <c r="L141"/>
  <c r="K141"/>
  <c r="V140"/>
  <c r="U140"/>
  <c r="T140"/>
  <c r="S140"/>
  <c r="R140"/>
  <c r="Q140"/>
  <c r="P140"/>
  <c r="O140"/>
  <c r="N140"/>
  <c r="M140"/>
  <c r="L140"/>
  <c r="K140"/>
  <c r="V139"/>
  <c r="U139"/>
  <c r="T139"/>
  <c r="S139"/>
  <c r="R139"/>
  <c r="Q139"/>
  <c r="P139"/>
  <c r="O139"/>
  <c r="N139"/>
  <c r="M139"/>
  <c r="L139"/>
  <c r="K139"/>
  <c r="V138"/>
  <c r="U138"/>
  <c r="T138"/>
  <c r="S138"/>
  <c r="R138"/>
  <c r="Q138"/>
  <c r="P138"/>
  <c r="O138"/>
  <c r="N138"/>
  <c r="M138"/>
  <c r="L138"/>
  <c r="K138"/>
  <c r="V137"/>
  <c r="U137"/>
  <c r="T137"/>
  <c r="S137"/>
  <c r="R137"/>
  <c r="Q137"/>
  <c r="P137"/>
  <c r="O137"/>
  <c r="N137"/>
  <c r="M137"/>
  <c r="L137"/>
  <c r="K137"/>
  <c r="V136"/>
  <c r="U136"/>
  <c r="T136"/>
  <c r="S136"/>
  <c r="R136"/>
  <c r="Q136"/>
  <c r="P136"/>
  <c r="O136"/>
  <c r="N136"/>
  <c r="M136"/>
  <c r="L136"/>
  <c r="K136"/>
  <c r="V135"/>
  <c r="U135"/>
  <c r="T135"/>
  <c r="S135"/>
  <c r="R135"/>
  <c r="Q135"/>
  <c r="P135"/>
  <c r="O135"/>
  <c r="N135"/>
  <c r="M135"/>
  <c r="L135"/>
  <c r="K135"/>
  <c r="V134"/>
  <c r="U134"/>
  <c r="T134"/>
  <c r="S134"/>
  <c r="R134"/>
  <c r="Q134"/>
  <c r="P134"/>
  <c r="O134"/>
  <c r="N134"/>
  <c r="M134"/>
  <c r="L134"/>
  <c r="K134"/>
  <c r="V133"/>
  <c r="U133"/>
  <c r="T133"/>
  <c r="S133"/>
  <c r="R133"/>
  <c r="Q133"/>
  <c r="P133"/>
  <c r="O133"/>
  <c r="N133"/>
  <c r="M133"/>
  <c r="L133"/>
  <c r="K133"/>
  <c r="V132"/>
  <c r="U132"/>
  <c r="T132"/>
  <c r="S132"/>
  <c r="R132"/>
  <c r="Q132"/>
  <c r="P132"/>
  <c r="O132"/>
  <c r="N132"/>
  <c r="M132"/>
  <c r="L132"/>
  <c r="K132"/>
  <c r="V131"/>
  <c r="U131"/>
  <c r="T131"/>
  <c r="S131"/>
  <c r="R131"/>
  <c r="Q131"/>
  <c r="P131"/>
  <c r="O131"/>
  <c r="N131"/>
  <c r="M131"/>
  <c r="L131"/>
  <c r="K131"/>
  <c r="V130"/>
  <c r="U130"/>
  <c r="T130"/>
  <c r="S130"/>
  <c r="R130"/>
  <c r="Q130"/>
  <c r="P130"/>
  <c r="O130"/>
  <c r="N130"/>
  <c r="M130"/>
  <c r="L130"/>
  <c r="K130"/>
  <c r="V129"/>
  <c r="U129"/>
  <c r="T129"/>
  <c r="S129"/>
  <c r="R129"/>
  <c r="Q129"/>
  <c r="P129"/>
  <c r="O129"/>
  <c r="N129"/>
  <c r="M129"/>
  <c r="L129"/>
  <c r="K129"/>
  <c r="V128"/>
  <c r="U128"/>
  <c r="T128"/>
  <c r="S128"/>
  <c r="R128"/>
  <c r="Q128"/>
  <c r="P128"/>
  <c r="O128"/>
  <c r="N128"/>
  <c r="M128"/>
  <c r="L128"/>
  <c r="K128"/>
  <c r="V127"/>
  <c r="U127"/>
  <c r="T127"/>
  <c r="S127"/>
  <c r="R127"/>
  <c r="Q127"/>
  <c r="P127"/>
  <c r="O127"/>
  <c r="N127"/>
  <c r="M127"/>
  <c r="L127"/>
  <c r="K127"/>
  <c r="V126"/>
  <c r="U126"/>
  <c r="T126"/>
  <c r="S126"/>
  <c r="R126"/>
  <c r="Q126"/>
  <c r="P126"/>
  <c r="O126"/>
  <c r="N126"/>
  <c r="M126"/>
  <c r="L126"/>
  <c r="K126"/>
  <c r="V125"/>
  <c r="U125"/>
  <c r="T125"/>
  <c r="S125"/>
  <c r="R125"/>
  <c r="Q125"/>
  <c r="P125"/>
  <c r="O125"/>
  <c r="N125"/>
  <c r="M125"/>
  <c r="L125"/>
  <c r="K125"/>
  <c r="V124"/>
  <c r="U124"/>
  <c r="T124"/>
  <c r="S124"/>
  <c r="R124"/>
  <c r="Q124"/>
  <c r="P124"/>
  <c r="O124"/>
  <c r="N124"/>
  <c r="M124"/>
  <c r="L124"/>
  <c r="K124"/>
  <c r="V123"/>
  <c r="U123"/>
  <c r="T123"/>
  <c r="S123"/>
  <c r="R123"/>
  <c r="Q123"/>
  <c r="P123"/>
  <c r="O123"/>
  <c r="N123"/>
  <c r="M123"/>
  <c r="L123"/>
  <c r="K123"/>
  <c r="V122"/>
  <c r="U122"/>
  <c r="T122"/>
  <c r="S122"/>
  <c r="R122"/>
  <c r="Q122"/>
  <c r="P122"/>
  <c r="O122"/>
  <c r="N122"/>
  <c r="M122"/>
  <c r="L122"/>
  <c r="K122"/>
  <c r="V121"/>
  <c r="U121"/>
  <c r="T121"/>
  <c r="S121"/>
  <c r="R121"/>
  <c r="Q121"/>
  <c r="P121"/>
  <c r="O121"/>
  <c r="N121"/>
  <c r="M121"/>
  <c r="L121"/>
  <c r="K121"/>
  <c r="V120"/>
  <c r="U120"/>
  <c r="T120"/>
  <c r="S120"/>
  <c r="R120"/>
  <c r="Q120"/>
  <c r="P120"/>
  <c r="O120"/>
  <c r="N120"/>
  <c r="M120"/>
  <c r="L120"/>
  <c r="K120"/>
  <c r="V119"/>
  <c r="U119"/>
  <c r="T119"/>
  <c r="S119"/>
  <c r="R119"/>
  <c r="Q119"/>
  <c r="P119"/>
  <c r="O119"/>
  <c r="N119"/>
  <c r="M119"/>
  <c r="L119"/>
  <c r="K119"/>
  <c r="V118"/>
  <c r="U118"/>
  <c r="T118"/>
  <c r="S118"/>
  <c r="R118"/>
  <c r="Q118"/>
  <c r="P118"/>
  <c r="O118"/>
  <c r="N118"/>
  <c r="M118"/>
  <c r="L118"/>
  <c r="K118"/>
  <c r="V117"/>
  <c r="U117"/>
  <c r="T117"/>
  <c r="S117"/>
  <c r="R117"/>
  <c r="Q117"/>
  <c r="P117"/>
  <c r="O117"/>
  <c r="N117"/>
  <c r="M117"/>
  <c r="L117"/>
  <c r="K117"/>
  <c r="V116"/>
  <c r="U116"/>
  <c r="T116"/>
  <c r="S116"/>
  <c r="R116"/>
  <c r="Q116"/>
  <c r="P116"/>
  <c r="O116"/>
  <c r="N116"/>
  <c r="M116"/>
  <c r="L116"/>
  <c r="K116"/>
  <c r="V115"/>
  <c r="U115"/>
  <c r="T115"/>
  <c r="S115"/>
  <c r="R115"/>
  <c r="Q115"/>
  <c r="P115"/>
  <c r="O115"/>
  <c r="N115"/>
  <c r="M115"/>
  <c r="L115"/>
  <c r="K115"/>
  <c r="V114"/>
  <c r="U114"/>
  <c r="T114"/>
  <c r="S114"/>
  <c r="R114"/>
  <c r="Q114"/>
  <c r="P114"/>
  <c r="O114"/>
  <c r="N114"/>
  <c r="M114"/>
  <c r="L114"/>
  <c r="K114"/>
  <c r="V113"/>
  <c r="U113"/>
  <c r="T113"/>
  <c r="S113"/>
  <c r="R113"/>
  <c r="Q113"/>
  <c r="P113"/>
  <c r="O113"/>
  <c r="N113"/>
  <c r="M113"/>
  <c r="L113"/>
  <c r="K113"/>
  <c r="V112"/>
  <c r="U112"/>
  <c r="T112"/>
  <c r="S112"/>
  <c r="R112"/>
  <c r="Q112"/>
  <c r="P112"/>
  <c r="O112"/>
  <c r="N112"/>
  <c r="M112"/>
  <c r="L112"/>
  <c r="K112"/>
  <c r="V111"/>
  <c r="U111"/>
  <c r="T111"/>
  <c r="S111"/>
  <c r="R111"/>
  <c r="Q111"/>
  <c r="P111"/>
  <c r="O111"/>
  <c r="N111"/>
  <c r="M111"/>
  <c r="L111"/>
  <c r="K111"/>
  <c r="V110"/>
  <c r="U110"/>
  <c r="T110"/>
  <c r="S110"/>
  <c r="R110"/>
  <c r="Q110"/>
  <c r="P110"/>
  <c r="O110"/>
  <c r="N110"/>
  <c r="M110"/>
  <c r="L110"/>
  <c r="K110"/>
  <c r="V109"/>
  <c r="U109"/>
  <c r="T109"/>
  <c r="S109"/>
  <c r="R109"/>
  <c r="Q109"/>
  <c r="P109"/>
  <c r="O109"/>
  <c r="N109"/>
  <c r="M109"/>
  <c r="L109"/>
  <c r="K109"/>
  <c r="V108"/>
  <c r="U108"/>
  <c r="T108"/>
  <c r="S108"/>
  <c r="R108"/>
  <c r="Q108"/>
  <c r="P108"/>
  <c r="O108"/>
  <c r="N108"/>
  <c r="M108"/>
  <c r="L108"/>
  <c r="K108"/>
  <c r="V107"/>
  <c r="U107"/>
  <c r="T107"/>
  <c r="S107"/>
  <c r="R107"/>
  <c r="Q107"/>
  <c r="P107"/>
  <c r="O107"/>
  <c r="N107"/>
  <c r="M107"/>
  <c r="L107"/>
  <c r="K107"/>
  <c r="V106"/>
  <c r="U106"/>
  <c r="T106"/>
  <c r="S106"/>
  <c r="R106"/>
  <c r="Q106"/>
  <c r="P106"/>
  <c r="O106"/>
  <c r="N106"/>
  <c r="M106"/>
  <c r="L106"/>
  <c r="K106"/>
  <c r="V105"/>
  <c r="U105"/>
  <c r="T105"/>
  <c r="S105"/>
  <c r="R105"/>
  <c r="Q105"/>
  <c r="P105"/>
  <c r="O105"/>
  <c r="N105"/>
  <c r="M105"/>
  <c r="L105"/>
  <c r="K105"/>
  <c r="V104"/>
  <c r="U104"/>
  <c r="T104"/>
  <c r="S104"/>
  <c r="R104"/>
  <c r="Q104"/>
  <c r="P104"/>
  <c r="O104"/>
  <c r="N104"/>
  <c r="M104"/>
  <c r="L104"/>
  <c r="K104"/>
  <c r="V103"/>
  <c r="U103"/>
  <c r="T103"/>
  <c r="S103"/>
  <c r="R103"/>
  <c r="Q103"/>
  <c r="P103"/>
  <c r="O103"/>
  <c r="N103"/>
  <c r="M103"/>
  <c r="L103"/>
  <c r="K103"/>
  <c r="V102"/>
  <c r="U102"/>
  <c r="T102"/>
  <c r="S102"/>
  <c r="R102"/>
  <c r="Q102"/>
  <c r="P102"/>
  <c r="O102"/>
  <c r="N102"/>
  <c r="M102"/>
  <c r="L102"/>
  <c r="K102"/>
  <c r="V101"/>
  <c r="U101"/>
  <c r="T101"/>
  <c r="S101"/>
  <c r="R101"/>
  <c r="Q101"/>
  <c r="P101"/>
  <c r="O101"/>
  <c r="N101"/>
  <c r="M101"/>
  <c r="L101"/>
  <c r="K101"/>
  <c r="V100"/>
  <c r="U100"/>
  <c r="T100"/>
  <c r="S100"/>
  <c r="R100"/>
  <c r="Q100"/>
  <c r="P100"/>
  <c r="O100"/>
  <c r="N100"/>
  <c r="M100"/>
  <c r="L100"/>
  <c r="K100"/>
  <c r="V99"/>
  <c r="U99"/>
  <c r="T99"/>
  <c r="S99"/>
  <c r="R99"/>
  <c r="Q99"/>
  <c r="P99"/>
  <c r="O99"/>
  <c r="N99"/>
  <c r="M99"/>
  <c r="L99"/>
  <c r="K99"/>
  <c r="V98"/>
  <c r="U98"/>
  <c r="T98"/>
  <c r="S98"/>
  <c r="R98"/>
  <c r="Q98"/>
  <c r="P98"/>
  <c r="O98"/>
  <c r="N98"/>
  <c r="M98"/>
  <c r="L98"/>
  <c r="K98"/>
  <c r="V97"/>
  <c r="U97"/>
  <c r="T97"/>
  <c r="S97"/>
  <c r="R97"/>
  <c r="Q97"/>
  <c r="P97"/>
  <c r="O97"/>
  <c r="N97"/>
  <c r="M97"/>
  <c r="L97"/>
  <c r="K97"/>
  <c r="V96"/>
  <c r="U96"/>
  <c r="T96"/>
  <c r="S96"/>
  <c r="R96"/>
  <c r="Q96"/>
  <c r="P96"/>
  <c r="O96"/>
  <c r="N96"/>
  <c r="M96"/>
  <c r="L96"/>
  <c r="K96"/>
  <c r="V95"/>
  <c r="U95"/>
  <c r="T95"/>
  <c r="S95"/>
  <c r="R95"/>
  <c r="Q95"/>
  <c r="P95"/>
  <c r="O95"/>
  <c r="N95"/>
  <c r="M95"/>
  <c r="L95"/>
  <c r="K95"/>
  <c r="V94"/>
  <c r="U94"/>
  <c r="T94"/>
  <c r="S94"/>
  <c r="R94"/>
  <c r="Q94"/>
  <c r="P94"/>
  <c r="O94"/>
  <c r="N94"/>
  <c r="M94"/>
  <c r="L94"/>
  <c r="K94"/>
  <c r="V93"/>
  <c r="U93"/>
  <c r="T93"/>
  <c r="S93"/>
  <c r="R93"/>
  <c r="Q93"/>
  <c r="P93"/>
  <c r="O93"/>
  <c r="N93"/>
  <c r="M93"/>
  <c r="L93"/>
  <c r="K93"/>
  <c r="V92"/>
  <c r="U92"/>
  <c r="T92"/>
  <c r="S92"/>
  <c r="R92"/>
  <c r="Q92"/>
  <c r="P92"/>
  <c r="O92"/>
  <c r="N92"/>
  <c r="M92"/>
  <c r="L92"/>
  <c r="K92"/>
  <c r="V91"/>
  <c r="U91"/>
  <c r="T91"/>
  <c r="S91"/>
  <c r="R91"/>
  <c r="Q91"/>
  <c r="P91"/>
  <c r="O91"/>
  <c r="N91"/>
  <c r="M91"/>
  <c r="L91"/>
  <c r="K91"/>
  <c r="V90"/>
  <c r="U90"/>
  <c r="T90"/>
  <c r="S90"/>
  <c r="R90"/>
  <c r="Q90"/>
  <c r="P90"/>
  <c r="O90"/>
  <c r="N90"/>
  <c r="M90"/>
  <c r="L90"/>
  <c r="K90"/>
  <c r="V89"/>
  <c r="U89"/>
  <c r="T89"/>
  <c r="S89"/>
  <c r="R89"/>
  <c r="Q89"/>
  <c r="P89"/>
  <c r="O89"/>
  <c r="N89"/>
  <c r="M89"/>
  <c r="L89"/>
  <c r="K89"/>
  <c r="V88"/>
  <c r="U88"/>
  <c r="T88"/>
  <c r="S88"/>
  <c r="R88"/>
  <c r="Q88"/>
  <c r="P88"/>
  <c r="O88"/>
  <c r="N88"/>
  <c r="M88"/>
  <c r="L88"/>
  <c r="K88"/>
  <c r="V87"/>
  <c r="U87"/>
  <c r="T87"/>
  <c r="S87"/>
  <c r="R87"/>
  <c r="Q87"/>
  <c r="P87"/>
  <c r="O87"/>
  <c r="N87"/>
  <c r="M87"/>
  <c r="L87"/>
  <c r="K87"/>
  <c r="V86"/>
  <c r="U86"/>
  <c r="T86"/>
  <c r="S86"/>
  <c r="R86"/>
  <c r="Q86"/>
  <c r="P86"/>
  <c r="O86"/>
  <c r="N86"/>
  <c r="M86"/>
  <c r="L86"/>
  <c r="K86"/>
  <c r="V85"/>
  <c r="U85"/>
  <c r="T85"/>
  <c r="S85"/>
  <c r="R85"/>
  <c r="Q85"/>
  <c r="P85"/>
  <c r="O85"/>
  <c r="N85"/>
  <c r="M85"/>
  <c r="L85"/>
  <c r="K85"/>
  <c r="V84"/>
  <c r="U84"/>
  <c r="T84"/>
  <c r="S84"/>
  <c r="R84"/>
  <c r="Q84"/>
  <c r="P84"/>
  <c r="O84"/>
  <c r="N84"/>
  <c r="M84"/>
  <c r="L84"/>
  <c r="K84"/>
  <c r="V83"/>
  <c r="U83"/>
  <c r="T83"/>
  <c r="S83"/>
  <c r="R83"/>
  <c r="Q83"/>
  <c r="P83"/>
  <c r="O83"/>
  <c r="N83"/>
  <c r="M83"/>
  <c r="L83"/>
  <c r="K83"/>
  <c r="V82"/>
  <c r="U82"/>
  <c r="T82"/>
  <c r="S82"/>
  <c r="R82"/>
  <c r="Q82"/>
  <c r="P82"/>
  <c r="O82"/>
  <c r="N82"/>
  <c r="M82"/>
  <c r="L82"/>
  <c r="K82"/>
  <c r="V81"/>
  <c r="U81"/>
  <c r="T81"/>
  <c r="S81"/>
  <c r="R81"/>
  <c r="Q81"/>
  <c r="P81"/>
  <c r="O81"/>
  <c r="N81"/>
  <c r="M81"/>
  <c r="L81"/>
  <c r="K81"/>
  <c r="V80"/>
  <c r="U80"/>
  <c r="T80"/>
  <c r="S80"/>
  <c r="R80"/>
  <c r="Q80"/>
  <c r="P80"/>
  <c r="O80"/>
  <c r="N80"/>
  <c r="M80"/>
  <c r="L80"/>
  <c r="K80"/>
  <c r="V79"/>
  <c r="U79"/>
  <c r="T79"/>
  <c r="S79"/>
  <c r="R79"/>
  <c r="Q79"/>
  <c r="P79"/>
  <c r="O79"/>
  <c r="N79"/>
  <c r="M79"/>
  <c r="L79"/>
  <c r="K79"/>
  <c r="V78"/>
  <c r="U78"/>
  <c r="T78"/>
  <c r="S78"/>
  <c r="R78"/>
  <c r="Q78"/>
  <c r="P78"/>
  <c r="O78"/>
  <c r="N78"/>
  <c r="M78"/>
  <c r="L78"/>
  <c r="K78"/>
  <c r="V77"/>
  <c r="U77"/>
  <c r="T77"/>
  <c r="S77"/>
  <c r="R77"/>
  <c r="Q77"/>
  <c r="P77"/>
  <c r="O77"/>
  <c r="N77"/>
  <c r="M77"/>
  <c r="L77"/>
  <c r="K77"/>
  <c r="V76"/>
  <c r="U76"/>
  <c r="T76"/>
  <c r="S76"/>
  <c r="R76"/>
  <c r="Q76"/>
  <c r="P76"/>
  <c r="O76"/>
  <c r="N76"/>
  <c r="M76"/>
  <c r="L76"/>
  <c r="K76"/>
  <c r="V75"/>
  <c r="U75"/>
  <c r="T75"/>
  <c r="S75"/>
  <c r="R75"/>
  <c r="Q75"/>
  <c r="P75"/>
  <c r="O75"/>
  <c r="N75"/>
  <c r="M75"/>
  <c r="L75"/>
  <c r="K75"/>
  <c r="V74"/>
  <c r="U74"/>
  <c r="T74"/>
  <c r="S74"/>
  <c r="R74"/>
  <c r="Q74"/>
  <c r="P74"/>
  <c r="O74"/>
  <c r="N74"/>
  <c r="M74"/>
  <c r="L74"/>
  <c r="K74"/>
  <c r="V73"/>
  <c r="U73"/>
  <c r="T73"/>
  <c r="S73"/>
  <c r="R73"/>
  <c r="Q73"/>
  <c r="P73"/>
  <c r="O73"/>
  <c r="N73"/>
  <c r="M73"/>
  <c r="L73"/>
  <c r="K73"/>
  <c r="V72"/>
  <c r="U72"/>
  <c r="T72"/>
  <c r="S72"/>
  <c r="R72"/>
  <c r="Q72"/>
  <c r="P72"/>
  <c r="O72"/>
  <c r="N72"/>
  <c r="M72"/>
  <c r="L72"/>
  <c r="K72"/>
  <c r="V71"/>
  <c r="U71"/>
  <c r="T71"/>
  <c r="S71"/>
  <c r="R71"/>
  <c r="Q71"/>
  <c r="P71"/>
  <c r="O71"/>
  <c r="N71"/>
  <c r="M71"/>
  <c r="L71"/>
  <c r="K71"/>
  <c r="V70"/>
  <c r="U70"/>
  <c r="T70"/>
  <c r="S70"/>
  <c r="R70"/>
  <c r="Q70"/>
  <c r="P70"/>
  <c r="O70"/>
  <c r="N70"/>
  <c r="M70"/>
  <c r="L70"/>
  <c r="K70"/>
  <c r="V69"/>
  <c r="U69"/>
  <c r="T69"/>
  <c r="S69"/>
  <c r="R69"/>
  <c r="Q69"/>
  <c r="P69"/>
  <c r="O69"/>
  <c r="N69"/>
  <c r="M69"/>
  <c r="L69"/>
  <c r="K69"/>
  <c r="V68"/>
  <c r="U68"/>
  <c r="T68"/>
  <c r="S68"/>
  <c r="R68"/>
  <c r="Q68"/>
  <c r="P68"/>
  <c r="O68"/>
  <c r="N68"/>
  <c r="M68"/>
  <c r="L68"/>
  <c r="K68"/>
  <c r="V67"/>
  <c r="U67"/>
  <c r="T67"/>
  <c r="S67"/>
  <c r="R67"/>
  <c r="Q67"/>
  <c r="P67"/>
  <c r="O67"/>
  <c r="N67"/>
  <c r="M67"/>
  <c r="L67"/>
  <c r="K67"/>
  <c r="V66"/>
  <c r="U66"/>
  <c r="T66"/>
  <c r="S66"/>
  <c r="R66"/>
  <c r="Q66"/>
  <c r="P66"/>
  <c r="O66"/>
  <c r="N66"/>
  <c r="M66"/>
  <c r="L66"/>
  <c r="K66"/>
  <c r="V65"/>
  <c r="U65"/>
  <c r="T65"/>
  <c r="S65"/>
  <c r="R65"/>
  <c r="Q65"/>
  <c r="P65"/>
  <c r="O65"/>
  <c r="N65"/>
  <c r="M65"/>
  <c r="L65"/>
  <c r="K65"/>
  <c r="V64"/>
  <c r="U64"/>
  <c r="T64"/>
  <c r="S64"/>
  <c r="R64"/>
  <c r="Q64"/>
  <c r="P64"/>
  <c r="O64"/>
  <c r="N64"/>
  <c r="M64"/>
  <c r="L64"/>
  <c r="K64"/>
  <c r="V63"/>
  <c r="U63"/>
  <c r="T63"/>
  <c r="S63"/>
  <c r="R63"/>
  <c r="Q63"/>
  <c r="P63"/>
  <c r="O63"/>
  <c r="N63"/>
  <c r="M63"/>
  <c r="L63"/>
  <c r="K63"/>
  <c r="V62"/>
  <c r="U62"/>
  <c r="T62"/>
  <c r="S62"/>
  <c r="R62"/>
  <c r="Q62"/>
  <c r="P62"/>
  <c r="O62"/>
  <c r="N62"/>
  <c r="M62"/>
  <c r="L62"/>
  <c r="K62"/>
  <c r="V61"/>
  <c r="U61"/>
  <c r="T61"/>
  <c r="S61"/>
  <c r="R61"/>
  <c r="Q61"/>
  <c r="P61"/>
  <c r="O61"/>
  <c r="N61"/>
  <c r="M61"/>
  <c r="L61"/>
  <c r="K61"/>
  <c r="V60"/>
  <c r="U60"/>
  <c r="T60"/>
  <c r="S60"/>
  <c r="R60"/>
  <c r="Q60"/>
  <c r="P60"/>
  <c r="O60"/>
  <c r="N60"/>
  <c r="M60"/>
  <c r="L60"/>
  <c r="K60"/>
  <c r="V59"/>
  <c r="U59"/>
  <c r="T59"/>
  <c r="S59"/>
  <c r="R59"/>
  <c r="Q59"/>
  <c r="P59"/>
  <c r="O59"/>
  <c r="N59"/>
  <c r="M59"/>
  <c r="L59"/>
  <c r="K59"/>
  <c r="V58"/>
  <c r="U58"/>
  <c r="T58"/>
  <c r="S58"/>
  <c r="R58"/>
  <c r="Q58"/>
  <c r="P58"/>
  <c r="O58"/>
  <c r="N58"/>
  <c r="M58"/>
  <c r="L58"/>
  <c r="K58"/>
  <c r="V57"/>
  <c r="U57"/>
  <c r="T57"/>
  <c r="S57"/>
  <c r="R57"/>
  <c r="Q57"/>
  <c r="P57"/>
  <c r="O57"/>
  <c r="N57"/>
  <c r="M57"/>
  <c r="L57"/>
  <c r="K57"/>
  <c r="V56"/>
  <c r="U56"/>
  <c r="T56"/>
  <c r="S56"/>
  <c r="R56"/>
  <c r="Q56"/>
  <c r="P56"/>
  <c r="O56"/>
  <c r="N56"/>
  <c r="M56"/>
  <c r="L56"/>
  <c r="K56"/>
  <c r="V55"/>
  <c r="U55"/>
  <c r="T55"/>
  <c r="S55"/>
  <c r="R55"/>
  <c r="Q55"/>
  <c r="P55"/>
  <c r="O55"/>
  <c r="N55"/>
  <c r="M55"/>
  <c r="L55"/>
  <c r="K55"/>
  <c r="V54"/>
  <c r="U54"/>
  <c r="T54"/>
  <c r="S54"/>
  <c r="R54"/>
  <c r="Q54"/>
  <c r="P54"/>
  <c r="O54"/>
  <c r="N54"/>
  <c r="M54"/>
  <c r="L54"/>
  <c r="K54"/>
  <c r="V53"/>
  <c r="U53"/>
  <c r="T53"/>
  <c r="S53"/>
  <c r="R53"/>
  <c r="Q53"/>
  <c r="P53"/>
  <c r="O53"/>
  <c r="N53"/>
  <c r="M53"/>
  <c r="L53"/>
  <c r="K53"/>
  <c r="V52"/>
  <c r="U52"/>
  <c r="T52"/>
  <c r="S52"/>
  <c r="R52"/>
  <c r="Q52"/>
  <c r="P52"/>
  <c r="O52"/>
  <c r="N52"/>
  <c r="M52"/>
  <c r="L52"/>
  <c r="K52"/>
  <c r="V51"/>
  <c r="U51"/>
  <c r="T51"/>
  <c r="S51"/>
  <c r="R51"/>
  <c r="Q51"/>
  <c r="P51"/>
  <c r="O51"/>
  <c r="N51"/>
  <c r="M51"/>
  <c r="L51"/>
  <c r="K51"/>
  <c r="V50"/>
  <c r="U50"/>
  <c r="T50"/>
  <c r="S50"/>
  <c r="R50"/>
  <c r="Q50"/>
  <c r="P50"/>
  <c r="O50"/>
  <c r="N50"/>
  <c r="M50"/>
  <c r="L50"/>
  <c r="K50"/>
  <c r="V49"/>
  <c r="U49"/>
  <c r="T49"/>
  <c r="S49"/>
  <c r="R49"/>
  <c r="Q49"/>
  <c r="P49"/>
  <c r="O49"/>
  <c r="N49"/>
  <c r="M49"/>
  <c r="L49"/>
  <c r="K49"/>
  <c r="V48"/>
  <c r="U48"/>
  <c r="T48"/>
  <c r="S48"/>
  <c r="R48"/>
  <c r="Q48"/>
  <c r="P48"/>
  <c r="O48"/>
  <c r="N48"/>
  <c r="M48"/>
  <c r="L48"/>
  <c r="K48"/>
  <c r="V47"/>
  <c r="U47"/>
  <c r="T47"/>
  <c r="S47"/>
  <c r="R47"/>
  <c r="Q47"/>
  <c r="P47"/>
  <c r="O47"/>
  <c r="N47"/>
  <c r="M47"/>
  <c r="L47"/>
  <c r="K47"/>
  <c r="V46"/>
  <c r="U46"/>
  <c r="T46"/>
  <c r="S46"/>
  <c r="R46"/>
  <c r="Q46"/>
  <c r="P46"/>
  <c r="O46"/>
  <c r="N46"/>
  <c r="M46"/>
  <c r="L46"/>
  <c r="K46"/>
  <c r="V45"/>
  <c r="U45"/>
  <c r="T45"/>
  <c r="S45"/>
  <c r="R45"/>
  <c r="Q45"/>
  <c r="P45"/>
  <c r="O45"/>
  <c r="N45"/>
  <c r="M45"/>
  <c r="L45"/>
  <c r="K45"/>
  <c r="V44"/>
  <c r="U44"/>
  <c r="T44"/>
  <c r="S44"/>
  <c r="R44"/>
  <c r="Q44"/>
  <c r="P44"/>
  <c r="O44"/>
  <c r="N44"/>
  <c r="M44"/>
  <c r="L44"/>
  <c r="K44"/>
  <c r="V43"/>
  <c r="U43"/>
  <c r="T43"/>
  <c r="S43"/>
  <c r="R43"/>
  <c r="Q43"/>
  <c r="P43"/>
  <c r="O43"/>
  <c r="N43"/>
  <c r="M43"/>
  <c r="L43"/>
  <c r="K43"/>
  <c r="V42"/>
  <c r="U42"/>
  <c r="T42"/>
  <c r="S42"/>
  <c r="R42"/>
  <c r="Q42"/>
  <c r="P42"/>
  <c r="O42"/>
  <c r="N42"/>
  <c r="M42"/>
  <c r="L42"/>
  <c r="K42"/>
  <c r="V41"/>
  <c r="U41"/>
  <c r="T41"/>
  <c r="S41"/>
  <c r="R41"/>
  <c r="Q41"/>
  <c r="P41"/>
  <c r="O41"/>
  <c r="N41"/>
  <c r="M41"/>
  <c r="L41"/>
  <c r="K41"/>
  <c r="V40"/>
  <c r="U40"/>
  <c r="T40"/>
  <c r="S40"/>
  <c r="R40"/>
  <c r="Q40"/>
  <c r="P40"/>
  <c r="O40"/>
  <c r="N40"/>
  <c r="M40"/>
  <c r="L40"/>
  <c r="K40"/>
  <c r="V39"/>
  <c r="U39"/>
  <c r="T39"/>
  <c r="S39"/>
  <c r="R39"/>
  <c r="Q39"/>
  <c r="P39"/>
  <c r="O39"/>
  <c r="N39"/>
  <c r="M39"/>
  <c r="L39"/>
  <c r="K39"/>
  <c r="V38"/>
  <c r="U38"/>
  <c r="T38"/>
  <c r="S38"/>
  <c r="R38"/>
  <c r="Q38"/>
  <c r="P38"/>
  <c r="O38"/>
  <c r="N38"/>
  <c r="M38"/>
  <c r="L38"/>
  <c r="K38"/>
  <c r="V37"/>
  <c r="U37"/>
  <c r="T37"/>
  <c r="S37"/>
  <c r="R37"/>
  <c r="Q37"/>
  <c r="P37"/>
  <c r="O37"/>
  <c r="N37"/>
  <c r="M37"/>
  <c r="L37"/>
  <c r="K37"/>
  <c r="V36"/>
  <c r="U36"/>
  <c r="T36"/>
  <c r="S36"/>
  <c r="R36"/>
  <c r="Q36"/>
  <c r="P36"/>
  <c r="O36"/>
  <c r="N36"/>
  <c r="M36"/>
  <c r="L36"/>
  <c r="K36"/>
  <c r="V35"/>
  <c r="U35"/>
  <c r="T35"/>
  <c r="S35"/>
  <c r="R35"/>
  <c r="Q35"/>
  <c r="P35"/>
  <c r="O35"/>
  <c r="N35"/>
  <c r="M35"/>
  <c r="L35"/>
  <c r="K35"/>
  <c r="V34"/>
  <c r="U34"/>
  <c r="T34"/>
  <c r="S34"/>
  <c r="R34"/>
  <c r="Q34"/>
  <c r="P34"/>
  <c r="O34"/>
  <c r="N34"/>
  <c r="M34"/>
  <c r="L34"/>
  <c r="K34"/>
  <c r="V33"/>
  <c r="U33"/>
  <c r="T33"/>
  <c r="S33"/>
  <c r="R33"/>
  <c r="Q33"/>
  <c r="P33"/>
  <c r="O33"/>
  <c r="N33"/>
  <c r="M33"/>
  <c r="L33"/>
  <c r="K33"/>
  <c r="V32"/>
  <c r="U32"/>
  <c r="T32"/>
  <c r="S32"/>
  <c r="R32"/>
  <c r="Q32"/>
  <c r="P32"/>
  <c r="O32"/>
  <c r="N32"/>
  <c r="M32"/>
  <c r="L32"/>
  <c r="K32"/>
  <c r="V31"/>
  <c r="U31"/>
  <c r="T31"/>
  <c r="S31"/>
  <c r="R31"/>
  <c r="Q31"/>
  <c r="P31"/>
  <c r="O31"/>
  <c r="N31"/>
  <c r="M31"/>
  <c r="L31"/>
  <c r="K31"/>
  <c r="V30"/>
  <c r="U30"/>
  <c r="T30"/>
  <c r="S30"/>
  <c r="R30"/>
  <c r="Q30"/>
  <c r="P30"/>
  <c r="O30"/>
  <c r="N30"/>
  <c r="M30"/>
  <c r="L30"/>
  <c r="K30"/>
  <c r="V29"/>
  <c r="U29"/>
  <c r="T29"/>
  <c r="S29"/>
  <c r="R29"/>
  <c r="Q29"/>
  <c r="P29"/>
  <c r="O29"/>
  <c r="N29"/>
  <c r="M29"/>
  <c r="L29"/>
  <c r="K29"/>
  <c r="V28"/>
  <c r="U28"/>
  <c r="T28"/>
  <c r="S28"/>
  <c r="R28"/>
  <c r="Q28"/>
  <c r="P28"/>
  <c r="O28"/>
  <c r="N28"/>
  <c r="M28"/>
  <c r="L28"/>
  <c r="K28"/>
  <c r="V27"/>
  <c r="U27"/>
  <c r="T27"/>
  <c r="S27"/>
  <c r="R27"/>
  <c r="Q27"/>
  <c r="P27"/>
  <c r="O27"/>
  <c r="N27"/>
  <c r="M27"/>
  <c r="L27"/>
  <c r="K27"/>
  <c r="V26"/>
  <c r="U26"/>
  <c r="T26"/>
  <c r="S26"/>
  <c r="R26"/>
  <c r="Q26"/>
  <c r="P26"/>
  <c r="O26"/>
  <c r="N26"/>
  <c r="M26"/>
  <c r="L26"/>
  <c r="K26"/>
  <c r="V25"/>
  <c r="U25"/>
  <c r="T25"/>
  <c r="S25"/>
  <c r="R25"/>
  <c r="Q25"/>
  <c r="P25"/>
  <c r="O25"/>
  <c r="N25"/>
  <c r="M25"/>
  <c r="L25"/>
  <c r="K25"/>
  <c r="V24"/>
  <c r="U24"/>
  <c r="T24"/>
  <c r="S24"/>
  <c r="R24"/>
  <c r="Q24"/>
  <c r="P24"/>
  <c r="O24"/>
  <c r="N24"/>
  <c r="M24"/>
  <c r="L24"/>
  <c r="K24"/>
  <c r="V23"/>
  <c r="U23"/>
  <c r="T23"/>
  <c r="S23"/>
  <c r="R23"/>
  <c r="Q23"/>
  <c r="P23"/>
  <c r="O23"/>
  <c r="N23"/>
  <c r="M23"/>
  <c r="L23"/>
  <c r="K23"/>
  <c r="V22"/>
  <c r="U22"/>
  <c r="T22"/>
  <c r="S22"/>
  <c r="R22"/>
  <c r="Q22"/>
  <c r="P22"/>
  <c r="O22"/>
  <c r="N22"/>
  <c r="M22"/>
  <c r="L22"/>
  <c r="K22"/>
  <c r="V21"/>
  <c r="U21"/>
  <c r="T21"/>
  <c r="S21"/>
  <c r="R21"/>
  <c r="Q21"/>
  <c r="P21"/>
  <c r="O21"/>
  <c r="N21"/>
  <c r="M21"/>
  <c r="L21"/>
  <c r="K21"/>
  <c r="V20"/>
  <c r="U20"/>
  <c r="T20"/>
  <c r="S20"/>
  <c r="R20"/>
  <c r="Q20"/>
  <c r="P20"/>
  <c r="O20"/>
  <c r="N20"/>
  <c r="M20"/>
  <c r="L20"/>
  <c r="K20"/>
  <c r="V19"/>
  <c r="U19"/>
  <c r="T19"/>
  <c r="S19"/>
  <c r="R19"/>
  <c r="Q19"/>
  <c r="P19"/>
  <c r="O19"/>
  <c r="N19"/>
  <c r="M19"/>
  <c r="L19"/>
  <c r="K19"/>
  <c r="V18"/>
  <c r="U18"/>
  <c r="T18"/>
  <c r="S18"/>
  <c r="R18"/>
  <c r="Q18"/>
  <c r="P18"/>
  <c r="O18"/>
  <c r="N18"/>
  <c r="M18"/>
  <c r="L18"/>
  <c r="K18"/>
  <c r="V17"/>
  <c r="U17"/>
  <c r="T17"/>
  <c r="S17"/>
  <c r="R17"/>
  <c r="Q17"/>
  <c r="P17"/>
  <c r="O17"/>
  <c r="N17"/>
  <c r="M17"/>
  <c r="L17"/>
  <c r="K17"/>
  <c r="V16"/>
  <c r="U16"/>
  <c r="T16"/>
  <c r="S16"/>
  <c r="R16"/>
  <c r="Q16"/>
  <c r="P16"/>
  <c r="O16"/>
  <c r="N16"/>
  <c r="M16"/>
  <c r="L16"/>
  <c r="K16"/>
  <c r="V15"/>
  <c r="U15"/>
  <c r="T15"/>
  <c r="S15"/>
  <c r="R15"/>
  <c r="Q15"/>
  <c r="P15"/>
  <c r="O15"/>
  <c r="N15"/>
  <c r="M15"/>
  <c r="L15"/>
  <c r="K15"/>
  <c r="V14"/>
  <c r="U14"/>
  <c r="T14"/>
  <c r="S14"/>
  <c r="R14"/>
  <c r="Q14"/>
  <c r="P14"/>
  <c r="O14"/>
  <c r="N14"/>
  <c r="M14"/>
  <c r="L14"/>
  <c r="K14"/>
  <c r="V13"/>
  <c r="U13"/>
  <c r="T13"/>
  <c r="S13"/>
  <c r="R13"/>
  <c r="Q13"/>
  <c r="P13"/>
  <c r="O13"/>
  <c r="N13"/>
  <c r="M13"/>
  <c r="L13"/>
  <c r="K13"/>
  <c r="V12"/>
  <c r="U12"/>
  <c r="T12"/>
  <c r="S12"/>
  <c r="R12"/>
  <c r="Q12"/>
  <c r="P12"/>
  <c r="O12"/>
  <c r="N12"/>
  <c r="M12"/>
  <c r="L12"/>
  <c r="K12"/>
  <c r="V11"/>
  <c r="U11"/>
  <c r="T11"/>
  <c r="S11"/>
  <c r="R11"/>
  <c r="Q11"/>
  <c r="P11"/>
  <c r="O11"/>
  <c r="N11"/>
  <c r="M11"/>
  <c r="L11"/>
  <c r="K11"/>
  <c r="V10"/>
  <c r="U10"/>
  <c r="T10"/>
  <c r="S10"/>
  <c r="R10"/>
  <c r="Q10"/>
  <c r="P10"/>
  <c r="O10"/>
  <c r="N10"/>
  <c r="M10"/>
  <c r="L10"/>
  <c r="K10"/>
  <c r="V9"/>
  <c r="U9"/>
  <c r="T9"/>
  <c r="S9"/>
  <c r="R9"/>
  <c r="Q9"/>
  <c r="P9"/>
  <c r="O9"/>
  <c r="N9"/>
  <c r="M9"/>
  <c r="L9"/>
  <c r="K9"/>
  <c r="V8"/>
  <c r="U8"/>
  <c r="T8"/>
  <c r="S8"/>
  <c r="R8"/>
  <c r="Q8"/>
  <c r="P8"/>
  <c r="O8"/>
  <c r="N8"/>
  <c r="M8"/>
  <c r="L8"/>
  <c r="K8"/>
  <c r="V7"/>
  <c r="U7"/>
  <c r="T7"/>
  <c r="S7"/>
  <c r="R7"/>
  <c r="Q7"/>
  <c r="P7"/>
  <c r="O7"/>
  <c r="N7"/>
  <c r="M7"/>
  <c r="L7"/>
  <c r="K7"/>
  <c r="V6"/>
  <c r="U6"/>
  <c r="T6"/>
  <c r="S6"/>
  <c r="R6"/>
  <c r="Q6"/>
  <c r="P6"/>
  <c r="O6"/>
  <c r="N6"/>
  <c r="M6"/>
  <c r="L6"/>
  <c r="K6"/>
  <c r="V5"/>
  <c r="U5"/>
  <c r="T5"/>
  <c r="S5"/>
  <c r="R5"/>
  <c r="Q5"/>
  <c r="P5"/>
  <c r="O5"/>
  <c r="N5"/>
  <c r="M5"/>
  <c r="L5"/>
  <c r="K5"/>
  <c r="V4"/>
  <c r="U4"/>
  <c r="T4"/>
  <c r="S4"/>
  <c r="R4"/>
  <c r="Q4"/>
  <c r="P4"/>
  <c r="O4"/>
  <c r="N4"/>
  <c r="M4"/>
  <c r="L4"/>
  <c r="K4"/>
  <c r="V3"/>
  <c r="U3"/>
  <c r="T3"/>
  <c r="S3"/>
  <c r="R3"/>
  <c r="Q3"/>
  <c r="P3"/>
  <c r="O3"/>
  <c r="N3"/>
  <c r="M3"/>
  <c r="L3"/>
  <c r="K3"/>
  <c r="H3"/>
  <c r="I3" s="1"/>
  <c r="V2"/>
  <c r="U2"/>
  <c r="T2"/>
  <c r="S2"/>
  <c r="R2"/>
  <c r="Q2"/>
  <c r="P2"/>
  <c r="O2"/>
  <c r="N2"/>
  <c r="M2"/>
  <c r="L2"/>
  <c r="K2"/>
  <c r="T54" i="18"/>
  <c r="S54"/>
  <c r="R54"/>
  <c r="Q54"/>
  <c r="P54"/>
  <c r="O54"/>
  <c r="N54"/>
  <c r="M54"/>
  <c r="L54"/>
  <c r="K54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K199"/>
  <c r="U198"/>
  <c r="K198"/>
  <c r="U197"/>
  <c r="K197"/>
  <c r="U196"/>
  <c r="K196"/>
  <c r="U195"/>
  <c r="K195"/>
  <c r="U194"/>
  <c r="K194"/>
  <c r="U193"/>
  <c r="K193"/>
  <c r="U192"/>
  <c r="K192"/>
  <c r="U191"/>
  <c r="K191"/>
  <c r="U190"/>
  <c r="K190"/>
  <c r="U189"/>
  <c r="K189"/>
  <c r="U188"/>
  <c r="K188"/>
  <c r="U187"/>
  <c r="K187"/>
  <c r="U186"/>
  <c r="K186"/>
  <c r="U185"/>
  <c r="K185"/>
  <c r="U184"/>
  <c r="K184"/>
  <c r="U183"/>
  <c r="K183"/>
  <c r="U182"/>
  <c r="K182"/>
  <c r="U181"/>
  <c r="K181"/>
  <c r="V180"/>
  <c r="U180"/>
  <c r="S180"/>
  <c r="R180"/>
  <c r="Q180"/>
  <c r="P180"/>
  <c r="O180"/>
  <c r="N180"/>
  <c r="M180"/>
  <c r="L180"/>
  <c r="K180"/>
  <c r="V179"/>
  <c r="U179"/>
  <c r="S179"/>
  <c r="R179"/>
  <c r="Q179"/>
  <c r="P179"/>
  <c r="O179"/>
  <c r="N179"/>
  <c r="M179"/>
  <c r="L179"/>
  <c r="K179"/>
  <c r="V178"/>
  <c r="U178"/>
  <c r="S178"/>
  <c r="R178"/>
  <c r="Q178"/>
  <c r="P178"/>
  <c r="O178"/>
  <c r="N178"/>
  <c r="M178"/>
  <c r="L178"/>
  <c r="K178"/>
  <c r="V177"/>
  <c r="U177"/>
  <c r="S177"/>
  <c r="R177"/>
  <c r="Q177"/>
  <c r="P177"/>
  <c r="O177"/>
  <c r="N177"/>
  <c r="M177"/>
  <c r="L177"/>
  <c r="K177"/>
  <c r="V176"/>
  <c r="U176"/>
  <c r="S176"/>
  <c r="R176"/>
  <c r="Q176"/>
  <c r="P176"/>
  <c r="O176"/>
  <c r="N176"/>
  <c r="M176"/>
  <c r="L176"/>
  <c r="K176"/>
  <c r="V175"/>
  <c r="U175"/>
  <c r="S175"/>
  <c r="R175"/>
  <c r="Q175"/>
  <c r="P175"/>
  <c r="O175"/>
  <c r="N175"/>
  <c r="M175"/>
  <c r="L175"/>
  <c r="K175"/>
  <c r="V174"/>
  <c r="U174"/>
  <c r="S174"/>
  <c r="R174"/>
  <c r="Q174"/>
  <c r="P174"/>
  <c r="O174"/>
  <c r="N174"/>
  <c r="M174"/>
  <c r="L174"/>
  <c r="K174"/>
  <c r="V173"/>
  <c r="U173"/>
  <c r="S173"/>
  <c r="R173"/>
  <c r="Q173"/>
  <c r="P173"/>
  <c r="O173"/>
  <c r="N173"/>
  <c r="M173"/>
  <c r="L173"/>
  <c r="K173"/>
  <c r="V172"/>
  <c r="U172"/>
  <c r="S172"/>
  <c r="R172"/>
  <c r="Q172"/>
  <c r="P172"/>
  <c r="O172"/>
  <c r="N172"/>
  <c r="M172"/>
  <c r="L172"/>
  <c r="K172"/>
  <c r="V171"/>
  <c r="U171"/>
  <c r="S171"/>
  <c r="R171"/>
  <c r="Q171"/>
  <c r="P171"/>
  <c r="O171"/>
  <c r="N171"/>
  <c r="M171"/>
  <c r="L171"/>
  <c r="K171"/>
  <c r="V170"/>
  <c r="U170"/>
  <c r="S170"/>
  <c r="R170"/>
  <c r="Q170"/>
  <c r="P170"/>
  <c r="O170"/>
  <c r="N170"/>
  <c r="M170"/>
  <c r="L170"/>
  <c r="K170"/>
  <c r="V169"/>
  <c r="U169"/>
  <c r="S169"/>
  <c r="R169"/>
  <c r="Q169"/>
  <c r="P169"/>
  <c r="O169"/>
  <c r="N169"/>
  <c r="M169"/>
  <c r="L169"/>
  <c r="K169"/>
  <c r="V168"/>
  <c r="U168"/>
  <c r="S168"/>
  <c r="R168"/>
  <c r="Q168"/>
  <c r="P168"/>
  <c r="O168"/>
  <c r="N168"/>
  <c r="M168"/>
  <c r="L168"/>
  <c r="K168"/>
  <c r="V167"/>
  <c r="U167"/>
  <c r="S167"/>
  <c r="R167"/>
  <c r="Q167"/>
  <c r="P167"/>
  <c r="O167"/>
  <c r="N167"/>
  <c r="M167"/>
  <c r="L167"/>
  <c r="K167"/>
  <c r="V166"/>
  <c r="U166"/>
  <c r="S166"/>
  <c r="R166"/>
  <c r="Q166"/>
  <c r="P166"/>
  <c r="O166"/>
  <c r="N166"/>
  <c r="M166"/>
  <c r="L166"/>
  <c r="K166"/>
  <c r="V165"/>
  <c r="U165"/>
  <c r="S165"/>
  <c r="R165"/>
  <c r="Q165"/>
  <c r="P165"/>
  <c r="O165"/>
  <c r="N165"/>
  <c r="M165"/>
  <c r="L165"/>
  <c r="K165"/>
  <c r="V164"/>
  <c r="U164"/>
  <c r="S164"/>
  <c r="R164"/>
  <c r="Q164"/>
  <c r="P164"/>
  <c r="O164"/>
  <c r="N164"/>
  <c r="M164"/>
  <c r="L164"/>
  <c r="K164"/>
  <c r="V163"/>
  <c r="U163"/>
  <c r="S163"/>
  <c r="R163"/>
  <c r="Q163"/>
  <c r="P163"/>
  <c r="O163"/>
  <c r="N163"/>
  <c r="M163"/>
  <c r="L163"/>
  <c r="K163"/>
  <c r="V162"/>
  <c r="U162"/>
  <c r="S162"/>
  <c r="R162"/>
  <c r="Q162"/>
  <c r="P162"/>
  <c r="O162"/>
  <c r="N162"/>
  <c r="M162"/>
  <c r="L162"/>
  <c r="K162"/>
  <c r="V161"/>
  <c r="U161"/>
  <c r="S161"/>
  <c r="R161"/>
  <c r="Q161"/>
  <c r="P161"/>
  <c r="O161"/>
  <c r="N161"/>
  <c r="M161"/>
  <c r="L161"/>
  <c r="K161"/>
  <c r="V160"/>
  <c r="U160"/>
  <c r="S160"/>
  <c r="R160"/>
  <c r="Q160"/>
  <c r="P160"/>
  <c r="O160"/>
  <c r="N160"/>
  <c r="M160"/>
  <c r="L160"/>
  <c r="K160"/>
  <c r="V159"/>
  <c r="U159"/>
  <c r="S159"/>
  <c r="R159"/>
  <c r="Q159"/>
  <c r="P159"/>
  <c r="O159"/>
  <c r="N159"/>
  <c r="M159"/>
  <c r="L159"/>
  <c r="K159"/>
  <c r="V158"/>
  <c r="U158"/>
  <c r="S158"/>
  <c r="R158"/>
  <c r="Q158"/>
  <c r="P158"/>
  <c r="O158"/>
  <c r="N158"/>
  <c r="M158"/>
  <c r="L158"/>
  <c r="K158"/>
  <c r="V157"/>
  <c r="U157"/>
  <c r="S157"/>
  <c r="R157"/>
  <c r="Q157"/>
  <c r="P157"/>
  <c r="O157"/>
  <c r="N157"/>
  <c r="M157"/>
  <c r="L157"/>
  <c r="K157"/>
  <c r="V156"/>
  <c r="U156"/>
  <c r="S156"/>
  <c r="R156"/>
  <c r="Q156"/>
  <c r="P156"/>
  <c r="O156"/>
  <c r="N156"/>
  <c r="M156"/>
  <c r="L156"/>
  <c r="K156"/>
  <c r="V155"/>
  <c r="U155"/>
  <c r="S155"/>
  <c r="R155"/>
  <c r="Q155"/>
  <c r="P155"/>
  <c r="O155"/>
  <c r="N155"/>
  <c r="M155"/>
  <c r="L155"/>
  <c r="K155"/>
  <c r="V154"/>
  <c r="U154"/>
  <c r="S154"/>
  <c r="R154"/>
  <c r="Q154"/>
  <c r="P154"/>
  <c r="O154"/>
  <c r="N154"/>
  <c r="M154"/>
  <c r="L154"/>
  <c r="K154"/>
  <c r="V153"/>
  <c r="U153"/>
  <c r="S153"/>
  <c r="R153"/>
  <c r="Q153"/>
  <c r="P153"/>
  <c r="O153"/>
  <c r="N153"/>
  <c r="M153"/>
  <c r="L153"/>
  <c r="K153"/>
  <c r="V152"/>
  <c r="U152"/>
  <c r="S152"/>
  <c r="R152"/>
  <c r="Q152"/>
  <c r="P152"/>
  <c r="O152"/>
  <c r="N152"/>
  <c r="M152"/>
  <c r="L152"/>
  <c r="K152"/>
  <c r="V151"/>
  <c r="U151"/>
  <c r="T151"/>
  <c r="S151"/>
  <c r="R151"/>
  <c r="Q151"/>
  <c r="P151"/>
  <c r="O151"/>
  <c r="N151"/>
  <c r="M151"/>
  <c r="L151"/>
  <c r="K151"/>
  <c r="V150"/>
  <c r="U150"/>
  <c r="T150"/>
  <c r="S150"/>
  <c r="R150"/>
  <c r="Q150"/>
  <c r="P150"/>
  <c r="O150"/>
  <c r="N150"/>
  <c r="M150"/>
  <c r="L150"/>
  <c r="K150"/>
  <c r="V149"/>
  <c r="U149"/>
  <c r="T149"/>
  <c r="S149"/>
  <c r="R149"/>
  <c r="Q149"/>
  <c r="P149"/>
  <c r="O149"/>
  <c r="N149"/>
  <c r="M149"/>
  <c r="L149"/>
  <c r="K149"/>
  <c r="V148"/>
  <c r="U148"/>
  <c r="T148"/>
  <c r="S148"/>
  <c r="R148"/>
  <c r="Q148"/>
  <c r="P148"/>
  <c r="O148"/>
  <c r="N148"/>
  <c r="M148"/>
  <c r="L148"/>
  <c r="K148"/>
  <c r="V147"/>
  <c r="U147"/>
  <c r="T147"/>
  <c r="S147"/>
  <c r="R147"/>
  <c r="Q147"/>
  <c r="P147"/>
  <c r="O147"/>
  <c r="N147"/>
  <c r="M147"/>
  <c r="L147"/>
  <c r="K147"/>
  <c r="V146"/>
  <c r="U146"/>
  <c r="T146"/>
  <c r="S146"/>
  <c r="R146"/>
  <c r="Q146"/>
  <c r="P146"/>
  <c r="O146"/>
  <c r="N146"/>
  <c r="M146"/>
  <c r="L146"/>
  <c r="K146"/>
  <c r="V145"/>
  <c r="U145"/>
  <c r="T145"/>
  <c r="S145"/>
  <c r="R145"/>
  <c r="Q145"/>
  <c r="P145"/>
  <c r="O145"/>
  <c r="N145"/>
  <c r="M145"/>
  <c r="L145"/>
  <c r="K145"/>
  <c r="V144"/>
  <c r="U144"/>
  <c r="T144"/>
  <c r="S144"/>
  <c r="R144"/>
  <c r="Q144"/>
  <c r="P144"/>
  <c r="O144"/>
  <c r="N144"/>
  <c r="M144"/>
  <c r="L144"/>
  <c r="K144"/>
  <c r="V143"/>
  <c r="U143"/>
  <c r="T143"/>
  <c r="S143"/>
  <c r="R143"/>
  <c r="Q143"/>
  <c r="P143"/>
  <c r="O143"/>
  <c r="N143"/>
  <c r="M143"/>
  <c r="L143"/>
  <c r="K143"/>
  <c r="V142"/>
  <c r="U142"/>
  <c r="T142"/>
  <c r="S142"/>
  <c r="R142"/>
  <c r="Q142"/>
  <c r="P142"/>
  <c r="O142"/>
  <c r="N142"/>
  <c r="M142"/>
  <c r="L142"/>
  <c r="K142"/>
  <c r="V141"/>
  <c r="U141"/>
  <c r="T141"/>
  <c r="S141"/>
  <c r="R141"/>
  <c r="Q141"/>
  <c r="P141"/>
  <c r="O141"/>
  <c r="N141"/>
  <c r="M141"/>
  <c r="L141"/>
  <c r="K141"/>
  <c r="V140"/>
  <c r="U140"/>
  <c r="T140"/>
  <c r="S140"/>
  <c r="R140"/>
  <c r="Q140"/>
  <c r="P140"/>
  <c r="O140"/>
  <c r="N140"/>
  <c r="M140"/>
  <c r="L140"/>
  <c r="K140"/>
  <c r="V139"/>
  <c r="U139"/>
  <c r="T139"/>
  <c r="S139"/>
  <c r="R139"/>
  <c r="Q139"/>
  <c r="P139"/>
  <c r="O139"/>
  <c r="N139"/>
  <c r="M139"/>
  <c r="L139"/>
  <c r="K139"/>
  <c r="V138"/>
  <c r="U138"/>
  <c r="T138"/>
  <c r="S138"/>
  <c r="R138"/>
  <c r="Q138"/>
  <c r="P138"/>
  <c r="O138"/>
  <c r="N138"/>
  <c r="M138"/>
  <c r="L138"/>
  <c r="K138"/>
  <c r="V137"/>
  <c r="U137"/>
  <c r="T137"/>
  <c r="S137"/>
  <c r="R137"/>
  <c r="Q137"/>
  <c r="P137"/>
  <c r="O137"/>
  <c r="N137"/>
  <c r="M137"/>
  <c r="L137"/>
  <c r="K137"/>
  <c r="V136"/>
  <c r="U136"/>
  <c r="T136"/>
  <c r="S136"/>
  <c r="R136"/>
  <c r="Q136"/>
  <c r="P136"/>
  <c r="O136"/>
  <c r="N136"/>
  <c r="M136"/>
  <c r="L136"/>
  <c r="K136"/>
  <c r="V135"/>
  <c r="U135"/>
  <c r="T135"/>
  <c r="S135"/>
  <c r="R135"/>
  <c r="Q135"/>
  <c r="P135"/>
  <c r="O135"/>
  <c r="N135"/>
  <c r="M135"/>
  <c r="L135"/>
  <c r="K135"/>
  <c r="V134"/>
  <c r="U134"/>
  <c r="T134"/>
  <c r="S134"/>
  <c r="R134"/>
  <c r="Q134"/>
  <c r="P134"/>
  <c r="O134"/>
  <c r="N134"/>
  <c r="M134"/>
  <c r="L134"/>
  <c r="K134"/>
  <c r="V133"/>
  <c r="U133"/>
  <c r="T133"/>
  <c r="S133"/>
  <c r="R133"/>
  <c r="Q133"/>
  <c r="P133"/>
  <c r="O133"/>
  <c r="N133"/>
  <c r="M133"/>
  <c r="L133"/>
  <c r="K133"/>
  <c r="V132"/>
  <c r="U132"/>
  <c r="T132"/>
  <c r="S132"/>
  <c r="R132"/>
  <c r="Q132"/>
  <c r="P132"/>
  <c r="O132"/>
  <c r="N132"/>
  <c r="M132"/>
  <c r="L132"/>
  <c r="K132"/>
  <c r="V131"/>
  <c r="U131"/>
  <c r="T131"/>
  <c r="S131"/>
  <c r="R131"/>
  <c r="Q131"/>
  <c r="P131"/>
  <c r="O131"/>
  <c r="N131"/>
  <c r="M131"/>
  <c r="L131"/>
  <c r="K131"/>
  <c r="V130"/>
  <c r="U130"/>
  <c r="T130"/>
  <c r="S130"/>
  <c r="R130"/>
  <c r="Q130"/>
  <c r="P130"/>
  <c r="O130"/>
  <c r="N130"/>
  <c r="M130"/>
  <c r="L130"/>
  <c r="K130"/>
  <c r="V129"/>
  <c r="U129"/>
  <c r="T129"/>
  <c r="S129"/>
  <c r="R129"/>
  <c r="Q129"/>
  <c r="P129"/>
  <c r="O129"/>
  <c r="N129"/>
  <c r="M129"/>
  <c r="L129"/>
  <c r="K129"/>
  <c r="V128"/>
  <c r="U128"/>
  <c r="T128"/>
  <c r="S128"/>
  <c r="R128"/>
  <c r="Q128"/>
  <c r="P128"/>
  <c r="O128"/>
  <c r="N128"/>
  <c r="M128"/>
  <c r="L128"/>
  <c r="K128"/>
  <c r="V127"/>
  <c r="U127"/>
  <c r="T127"/>
  <c r="S127"/>
  <c r="R127"/>
  <c r="Q127"/>
  <c r="P127"/>
  <c r="O127"/>
  <c r="N127"/>
  <c r="M127"/>
  <c r="L127"/>
  <c r="K127"/>
  <c r="V126"/>
  <c r="U126"/>
  <c r="T126"/>
  <c r="S126"/>
  <c r="R126"/>
  <c r="Q126"/>
  <c r="P126"/>
  <c r="O126"/>
  <c r="N126"/>
  <c r="M126"/>
  <c r="L126"/>
  <c r="K126"/>
  <c r="V125"/>
  <c r="U125"/>
  <c r="T125"/>
  <c r="S125"/>
  <c r="R125"/>
  <c r="Q125"/>
  <c r="P125"/>
  <c r="O125"/>
  <c r="N125"/>
  <c r="M125"/>
  <c r="L125"/>
  <c r="K125"/>
  <c r="V124"/>
  <c r="U124"/>
  <c r="T124"/>
  <c r="S124"/>
  <c r="R124"/>
  <c r="Q124"/>
  <c r="P124"/>
  <c r="O124"/>
  <c r="N124"/>
  <c r="M124"/>
  <c r="L124"/>
  <c r="K124"/>
  <c r="V123"/>
  <c r="U123"/>
  <c r="T123"/>
  <c r="S123"/>
  <c r="R123"/>
  <c r="Q123"/>
  <c r="P123"/>
  <c r="O123"/>
  <c r="N123"/>
  <c r="M123"/>
  <c r="L123"/>
  <c r="K123"/>
  <c r="V122"/>
  <c r="U122"/>
  <c r="T122"/>
  <c r="S122"/>
  <c r="R122"/>
  <c r="Q122"/>
  <c r="P122"/>
  <c r="O122"/>
  <c r="N122"/>
  <c r="M122"/>
  <c r="L122"/>
  <c r="K122"/>
  <c r="V121"/>
  <c r="U121"/>
  <c r="T121"/>
  <c r="S121"/>
  <c r="R121"/>
  <c r="Q121"/>
  <c r="P121"/>
  <c r="O121"/>
  <c r="N121"/>
  <c r="M121"/>
  <c r="L121"/>
  <c r="K121"/>
  <c r="V120"/>
  <c r="U120"/>
  <c r="T120"/>
  <c r="S120"/>
  <c r="R120"/>
  <c r="Q120"/>
  <c r="P120"/>
  <c r="O120"/>
  <c r="N120"/>
  <c r="M120"/>
  <c r="L120"/>
  <c r="K120"/>
  <c r="V119"/>
  <c r="U119"/>
  <c r="T119"/>
  <c r="S119"/>
  <c r="R119"/>
  <c r="Q119"/>
  <c r="P119"/>
  <c r="O119"/>
  <c r="N119"/>
  <c r="M119"/>
  <c r="L119"/>
  <c r="K119"/>
  <c r="V118"/>
  <c r="U118"/>
  <c r="T118"/>
  <c r="S118"/>
  <c r="R118"/>
  <c r="Q118"/>
  <c r="P118"/>
  <c r="O118"/>
  <c r="N118"/>
  <c r="M118"/>
  <c r="L118"/>
  <c r="K118"/>
  <c r="V117"/>
  <c r="U117"/>
  <c r="T117"/>
  <c r="S117"/>
  <c r="R117"/>
  <c r="Q117"/>
  <c r="P117"/>
  <c r="O117"/>
  <c r="N117"/>
  <c r="M117"/>
  <c r="L117"/>
  <c r="K117"/>
  <c r="V116"/>
  <c r="U116"/>
  <c r="T116"/>
  <c r="S116"/>
  <c r="R116"/>
  <c r="Q116"/>
  <c r="P116"/>
  <c r="O116"/>
  <c r="N116"/>
  <c r="M116"/>
  <c r="L116"/>
  <c r="K116"/>
  <c r="V115"/>
  <c r="U115"/>
  <c r="T115"/>
  <c r="S115"/>
  <c r="R115"/>
  <c r="Q115"/>
  <c r="P115"/>
  <c r="O115"/>
  <c r="N115"/>
  <c r="M115"/>
  <c r="L115"/>
  <c r="K115"/>
  <c r="V114"/>
  <c r="U114"/>
  <c r="T114"/>
  <c r="S114"/>
  <c r="R114"/>
  <c r="Q114"/>
  <c r="P114"/>
  <c r="O114"/>
  <c r="N114"/>
  <c r="M114"/>
  <c r="L114"/>
  <c r="K114"/>
  <c r="V113"/>
  <c r="U113"/>
  <c r="T113"/>
  <c r="S113"/>
  <c r="R113"/>
  <c r="Q113"/>
  <c r="P113"/>
  <c r="O113"/>
  <c r="N113"/>
  <c r="M113"/>
  <c r="L113"/>
  <c r="K113"/>
  <c r="V112"/>
  <c r="U112"/>
  <c r="T112"/>
  <c r="S112"/>
  <c r="R112"/>
  <c r="Q112"/>
  <c r="P112"/>
  <c r="O112"/>
  <c r="N112"/>
  <c r="M112"/>
  <c r="L112"/>
  <c r="K112"/>
  <c r="V111"/>
  <c r="U111"/>
  <c r="T111"/>
  <c r="S111"/>
  <c r="R111"/>
  <c r="Q111"/>
  <c r="P111"/>
  <c r="O111"/>
  <c r="N111"/>
  <c r="M111"/>
  <c r="L111"/>
  <c r="K111"/>
  <c r="V110"/>
  <c r="U110"/>
  <c r="T110"/>
  <c r="S110"/>
  <c r="R110"/>
  <c r="Q110"/>
  <c r="P110"/>
  <c r="O110"/>
  <c r="N110"/>
  <c r="M110"/>
  <c r="L110"/>
  <c r="K110"/>
  <c r="V109"/>
  <c r="U109"/>
  <c r="T109"/>
  <c r="S109"/>
  <c r="R109"/>
  <c r="Q109"/>
  <c r="P109"/>
  <c r="O109"/>
  <c r="N109"/>
  <c r="M109"/>
  <c r="L109"/>
  <c r="K109"/>
  <c r="V108"/>
  <c r="U108"/>
  <c r="T108"/>
  <c r="S108"/>
  <c r="R108"/>
  <c r="Q108"/>
  <c r="P108"/>
  <c r="O108"/>
  <c r="N108"/>
  <c r="M108"/>
  <c r="L108"/>
  <c r="K108"/>
  <c r="V107"/>
  <c r="U107"/>
  <c r="T107"/>
  <c r="S107"/>
  <c r="R107"/>
  <c r="Q107"/>
  <c r="P107"/>
  <c r="O107"/>
  <c r="N107"/>
  <c r="M107"/>
  <c r="L107"/>
  <c r="K107"/>
  <c r="V106"/>
  <c r="U106"/>
  <c r="T106"/>
  <c r="S106"/>
  <c r="R106"/>
  <c r="Q106"/>
  <c r="P106"/>
  <c r="O106"/>
  <c r="N106"/>
  <c r="M106"/>
  <c r="L106"/>
  <c r="K106"/>
  <c r="V105"/>
  <c r="U105"/>
  <c r="T105"/>
  <c r="S105"/>
  <c r="R105"/>
  <c r="Q105"/>
  <c r="P105"/>
  <c r="O105"/>
  <c r="N105"/>
  <c r="M105"/>
  <c r="L105"/>
  <c r="K105"/>
  <c r="V104"/>
  <c r="U104"/>
  <c r="T104"/>
  <c r="S104"/>
  <c r="R104"/>
  <c r="Q104"/>
  <c r="P104"/>
  <c r="O104"/>
  <c r="N104"/>
  <c r="M104"/>
  <c r="L104"/>
  <c r="K104"/>
  <c r="V103"/>
  <c r="U103"/>
  <c r="T103"/>
  <c r="S103"/>
  <c r="R103"/>
  <c r="Q103"/>
  <c r="P103"/>
  <c r="O103"/>
  <c r="N103"/>
  <c r="M103"/>
  <c r="L103"/>
  <c r="K103"/>
  <c r="V102"/>
  <c r="U102"/>
  <c r="T102"/>
  <c r="S102"/>
  <c r="R102"/>
  <c r="Q102"/>
  <c r="P102"/>
  <c r="O102"/>
  <c r="N102"/>
  <c r="M102"/>
  <c r="L102"/>
  <c r="K102"/>
  <c r="V101"/>
  <c r="U101"/>
  <c r="T101"/>
  <c r="S101"/>
  <c r="R101"/>
  <c r="Q101"/>
  <c r="P101"/>
  <c r="O101"/>
  <c r="N101"/>
  <c r="M101"/>
  <c r="L101"/>
  <c r="K101"/>
  <c r="V100"/>
  <c r="U100"/>
  <c r="T100"/>
  <c r="S100"/>
  <c r="R100"/>
  <c r="Q100"/>
  <c r="P100"/>
  <c r="O100"/>
  <c r="N100"/>
  <c r="M100"/>
  <c r="L100"/>
  <c r="K100"/>
  <c r="V99"/>
  <c r="U99"/>
  <c r="T99"/>
  <c r="S99"/>
  <c r="R99"/>
  <c r="Q99"/>
  <c r="P99"/>
  <c r="O99"/>
  <c r="N99"/>
  <c r="M99"/>
  <c r="L99"/>
  <c r="K99"/>
  <c r="V98"/>
  <c r="U98"/>
  <c r="T98"/>
  <c r="S98"/>
  <c r="R98"/>
  <c r="Q98"/>
  <c r="P98"/>
  <c r="O98"/>
  <c r="N98"/>
  <c r="M98"/>
  <c r="L98"/>
  <c r="K98"/>
  <c r="V97"/>
  <c r="U97"/>
  <c r="T97"/>
  <c r="S97"/>
  <c r="R97"/>
  <c r="Q97"/>
  <c r="P97"/>
  <c r="O97"/>
  <c r="N97"/>
  <c r="M97"/>
  <c r="L97"/>
  <c r="K97"/>
  <c r="V96"/>
  <c r="U96"/>
  <c r="T96"/>
  <c r="S96"/>
  <c r="R96"/>
  <c r="Q96"/>
  <c r="P96"/>
  <c r="O96"/>
  <c r="N96"/>
  <c r="M96"/>
  <c r="L96"/>
  <c r="K96"/>
  <c r="V95"/>
  <c r="U95"/>
  <c r="T95"/>
  <c r="S95"/>
  <c r="R95"/>
  <c r="Q95"/>
  <c r="P95"/>
  <c r="O95"/>
  <c r="N95"/>
  <c r="M95"/>
  <c r="L95"/>
  <c r="K95"/>
  <c r="V94"/>
  <c r="U94"/>
  <c r="T94"/>
  <c r="S94"/>
  <c r="R94"/>
  <c r="Q94"/>
  <c r="P94"/>
  <c r="O94"/>
  <c r="N94"/>
  <c r="M94"/>
  <c r="L94"/>
  <c r="K94"/>
  <c r="V93"/>
  <c r="U93"/>
  <c r="T93"/>
  <c r="S93"/>
  <c r="R93"/>
  <c r="Q93"/>
  <c r="P93"/>
  <c r="O93"/>
  <c r="N93"/>
  <c r="M93"/>
  <c r="L93"/>
  <c r="K93"/>
  <c r="V92"/>
  <c r="U92"/>
  <c r="T92"/>
  <c r="S92"/>
  <c r="R92"/>
  <c r="Q92"/>
  <c r="P92"/>
  <c r="O92"/>
  <c r="N92"/>
  <c r="M92"/>
  <c r="L92"/>
  <c r="K92"/>
  <c r="V91"/>
  <c r="U91"/>
  <c r="T91"/>
  <c r="S91"/>
  <c r="R91"/>
  <c r="Q91"/>
  <c r="P91"/>
  <c r="O91"/>
  <c r="N91"/>
  <c r="M91"/>
  <c r="L91"/>
  <c r="K91"/>
  <c r="V90"/>
  <c r="U90"/>
  <c r="T90"/>
  <c r="S90"/>
  <c r="R90"/>
  <c r="Q90"/>
  <c r="P90"/>
  <c r="O90"/>
  <c r="N90"/>
  <c r="M90"/>
  <c r="L90"/>
  <c r="K90"/>
  <c r="V89"/>
  <c r="U89"/>
  <c r="T89"/>
  <c r="S89"/>
  <c r="R89"/>
  <c r="Q89"/>
  <c r="P89"/>
  <c r="O89"/>
  <c r="N89"/>
  <c r="M89"/>
  <c r="L89"/>
  <c r="K89"/>
  <c r="V88"/>
  <c r="U88"/>
  <c r="T88"/>
  <c r="S88"/>
  <c r="R88"/>
  <c r="Q88"/>
  <c r="P88"/>
  <c r="O88"/>
  <c r="N88"/>
  <c r="M88"/>
  <c r="L88"/>
  <c r="K88"/>
  <c r="V87"/>
  <c r="U87"/>
  <c r="T87"/>
  <c r="S87"/>
  <c r="R87"/>
  <c r="Q87"/>
  <c r="P87"/>
  <c r="O87"/>
  <c r="N87"/>
  <c r="M87"/>
  <c r="L87"/>
  <c r="K87"/>
  <c r="V86"/>
  <c r="U86"/>
  <c r="T86"/>
  <c r="S86"/>
  <c r="R86"/>
  <c r="Q86"/>
  <c r="P86"/>
  <c r="O86"/>
  <c r="N86"/>
  <c r="M86"/>
  <c r="L86"/>
  <c r="K86"/>
  <c r="V85"/>
  <c r="U85"/>
  <c r="T85"/>
  <c r="S85"/>
  <c r="R85"/>
  <c r="Q85"/>
  <c r="P85"/>
  <c r="O85"/>
  <c r="N85"/>
  <c r="M85"/>
  <c r="L85"/>
  <c r="K85"/>
  <c r="V84"/>
  <c r="U84"/>
  <c r="T84"/>
  <c r="S84"/>
  <c r="R84"/>
  <c r="Q84"/>
  <c r="P84"/>
  <c r="O84"/>
  <c r="N84"/>
  <c r="M84"/>
  <c r="L84"/>
  <c r="K84"/>
  <c r="V83"/>
  <c r="U83"/>
  <c r="T83"/>
  <c r="S83"/>
  <c r="R83"/>
  <c r="Q83"/>
  <c r="P83"/>
  <c r="O83"/>
  <c r="N83"/>
  <c r="M83"/>
  <c r="L83"/>
  <c r="K83"/>
  <c r="V82"/>
  <c r="U82"/>
  <c r="T82"/>
  <c r="S82"/>
  <c r="R82"/>
  <c r="Q82"/>
  <c r="P82"/>
  <c r="O82"/>
  <c r="N82"/>
  <c r="M82"/>
  <c r="L82"/>
  <c r="K82"/>
  <c r="V81"/>
  <c r="U81"/>
  <c r="T81"/>
  <c r="S81"/>
  <c r="R81"/>
  <c r="Q81"/>
  <c r="P81"/>
  <c r="O81"/>
  <c r="N81"/>
  <c r="M81"/>
  <c r="L81"/>
  <c r="K81"/>
  <c r="V80"/>
  <c r="U80"/>
  <c r="T80"/>
  <c r="S80"/>
  <c r="R80"/>
  <c r="Q80"/>
  <c r="P80"/>
  <c r="O80"/>
  <c r="N80"/>
  <c r="M80"/>
  <c r="L80"/>
  <c r="K80"/>
  <c r="V79"/>
  <c r="U79"/>
  <c r="T79"/>
  <c r="S79"/>
  <c r="R79"/>
  <c r="Q79"/>
  <c r="P79"/>
  <c r="O79"/>
  <c r="N79"/>
  <c r="M79"/>
  <c r="L79"/>
  <c r="K79"/>
  <c r="V78"/>
  <c r="U78"/>
  <c r="T78"/>
  <c r="S78"/>
  <c r="R78"/>
  <c r="Q78"/>
  <c r="P78"/>
  <c r="O78"/>
  <c r="N78"/>
  <c r="M78"/>
  <c r="L78"/>
  <c r="K78"/>
  <c r="V77"/>
  <c r="U77"/>
  <c r="T77"/>
  <c r="S77"/>
  <c r="R77"/>
  <c r="Q77"/>
  <c r="P77"/>
  <c r="O77"/>
  <c r="N77"/>
  <c r="M77"/>
  <c r="L77"/>
  <c r="K77"/>
  <c r="V76"/>
  <c r="U76"/>
  <c r="T76"/>
  <c r="S76"/>
  <c r="R76"/>
  <c r="Q76"/>
  <c r="P76"/>
  <c r="O76"/>
  <c r="N76"/>
  <c r="M76"/>
  <c r="L76"/>
  <c r="K76"/>
  <c r="V75"/>
  <c r="U75"/>
  <c r="T75"/>
  <c r="S75"/>
  <c r="R75"/>
  <c r="Q75"/>
  <c r="P75"/>
  <c r="O75"/>
  <c r="N75"/>
  <c r="M75"/>
  <c r="L75"/>
  <c r="K75"/>
  <c r="V74"/>
  <c r="U74"/>
  <c r="T74"/>
  <c r="S74"/>
  <c r="R74"/>
  <c r="Q74"/>
  <c r="P74"/>
  <c r="O74"/>
  <c r="N74"/>
  <c r="M74"/>
  <c r="L74"/>
  <c r="K74"/>
  <c r="V73"/>
  <c r="U73"/>
  <c r="T73"/>
  <c r="S73"/>
  <c r="R73"/>
  <c r="Q73"/>
  <c r="P73"/>
  <c r="O73"/>
  <c r="N73"/>
  <c r="M73"/>
  <c r="L73"/>
  <c r="K73"/>
  <c r="V72"/>
  <c r="U72"/>
  <c r="T72"/>
  <c r="S72"/>
  <c r="R72"/>
  <c r="Q72"/>
  <c r="P72"/>
  <c r="O72"/>
  <c r="N72"/>
  <c r="M72"/>
  <c r="L72"/>
  <c r="K72"/>
  <c r="V71"/>
  <c r="U71"/>
  <c r="T71"/>
  <c r="S71"/>
  <c r="R71"/>
  <c r="Q71"/>
  <c r="P71"/>
  <c r="O71"/>
  <c r="N71"/>
  <c r="M71"/>
  <c r="L71"/>
  <c r="K71"/>
  <c r="V70"/>
  <c r="U70"/>
  <c r="T70"/>
  <c r="S70"/>
  <c r="R70"/>
  <c r="Q70"/>
  <c r="P70"/>
  <c r="O70"/>
  <c r="N70"/>
  <c r="M70"/>
  <c r="L70"/>
  <c r="K70"/>
  <c r="V69"/>
  <c r="U69"/>
  <c r="T69"/>
  <c r="S69"/>
  <c r="R69"/>
  <c r="Q69"/>
  <c r="P69"/>
  <c r="O69"/>
  <c r="N69"/>
  <c r="M69"/>
  <c r="L69"/>
  <c r="K69"/>
  <c r="V68"/>
  <c r="U68"/>
  <c r="T68"/>
  <c r="S68"/>
  <c r="R68"/>
  <c r="Q68"/>
  <c r="P68"/>
  <c r="O68"/>
  <c r="N68"/>
  <c r="M68"/>
  <c r="L68"/>
  <c r="K68"/>
  <c r="V67"/>
  <c r="U67"/>
  <c r="T67"/>
  <c r="S67"/>
  <c r="R67"/>
  <c r="Q67"/>
  <c r="P67"/>
  <c r="O67"/>
  <c r="N67"/>
  <c r="M67"/>
  <c r="L67"/>
  <c r="K67"/>
  <c r="V66"/>
  <c r="U66"/>
  <c r="T66"/>
  <c r="S66"/>
  <c r="R66"/>
  <c r="Q66"/>
  <c r="P66"/>
  <c r="O66"/>
  <c r="N66"/>
  <c r="M66"/>
  <c r="L66"/>
  <c r="K66"/>
  <c r="V65"/>
  <c r="U65"/>
  <c r="T65"/>
  <c r="S65"/>
  <c r="R65"/>
  <c r="Q65"/>
  <c r="P65"/>
  <c r="O65"/>
  <c r="N65"/>
  <c r="M65"/>
  <c r="L65"/>
  <c r="K65"/>
  <c r="V64"/>
  <c r="U64"/>
  <c r="T64"/>
  <c r="S64"/>
  <c r="R64"/>
  <c r="Q64"/>
  <c r="P64"/>
  <c r="O64"/>
  <c r="N64"/>
  <c r="M64"/>
  <c r="L64"/>
  <c r="K64"/>
  <c r="V63"/>
  <c r="U63"/>
  <c r="T63"/>
  <c r="S63"/>
  <c r="R63"/>
  <c r="Q63"/>
  <c r="P63"/>
  <c r="O63"/>
  <c r="N63"/>
  <c r="M63"/>
  <c r="L63"/>
  <c r="K63"/>
  <c r="V62"/>
  <c r="U62"/>
  <c r="T62"/>
  <c r="S62"/>
  <c r="R62"/>
  <c r="Q62"/>
  <c r="P62"/>
  <c r="O62"/>
  <c r="N62"/>
  <c r="M62"/>
  <c r="L62"/>
  <c r="K62"/>
  <c r="V61"/>
  <c r="U61"/>
  <c r="T61"/>
  <c r="S61"/>
  <c r="R61"/>
  <c r="Q61"/>
  <c r="P61"/>
  <c r="O61"/>
  <c r="N61"/>
  <c r="M61"/>
  <c r="L61"/>
  <c r="K61"/>
  <c r="V60"/>
  <c r="U60"/>
  <c r="T60"/>
  <c r="S60"/>
  <c r="R60"/>
  <c r="Q60"/>
  <c r="P60"/>
  <c r="O60"/>
  <c r="N60"/>
  <c r="M60"/>
  <c r="L60"/>
  <c r="K60"/>
  <c r="V59"/>
  <c r="U59"/>
  <c r="T59"/>
  <c r="S59"/>
  <c r="R59"/>
  <c r="Q59"/>
  <c r="P59"/>
  <c r="O59"/>
  <c r="N59"/>
  <c r="M59"/>
  <c r="L59"/>
  <c r="K59"/>
  <c r="V58"/>
  <c r="U58"/>
  <c r="T58"/>
  <c r="S58"/>
  <c r="R58"/>
  <c r="Q58"/>
  <c r="P58"/>
  <c r="O58"/>
  <c r="N58"/>
  <c r="M58"/>
  <c r="L58"/>
  <c r="K58"/>
  <c r="V57"/>
  <c r="U57"/>
  <c r="T57"/>
  <c r="S57"/>
  <c r="R57"/>
  <c r="Q57"/>
  <c r="P57"/>
  <c r="O57"/>
  <c r="N57"/>
  <c r="M57"/>
  <c r="L57"/>
  <c r="K57"/>
  <c r="V56"/>
  <c r="U56"/>
  <c r="T56"/>
  <c r="S56"/>
  <c r="R56"/>
  <c r="Q56"/>
  <c r="P56"/>
  <c r="O56"/>
  <c r="N56"/>
  <c r="M56"/>
  <c r="L56"/>
  <c r="K56"/>
  <c r="V55"/>
  <c r="U55"/>
  <c r="T55"/>
  <c r="S55"/>
  <c r="R55"/>
  <c r="Q55"/>
  <c r="P55"/>
  <c r="O55"/>
  <c r="N55"/>
  <c r="M55"/>
  <c r="L55"/>
  <c r="K55"/>
  <c r="V54"/>
  <c r="U54"/>
  <c r="V53"/>
  <c r="U53"/>
  <c r="T53"/>
  <c r="S53"/>
  <c r="R53"/>
  <c r="Q53"/>
  <c r="P53"/>
  <c r="O53"/>
  <c r="N53"/>
  <c r="M53"/>
  <c r="L53"/>
  <c r="K53"/>
  <c r="V52"/>
  <c r="U52"/>
  <c r="T52"/>
  <c r="S52"/>
  <c r="R52"/>
  <c r="Q52"/>
  <c r="P52"/>
  <c r="O52"/>
  <c r="N52"/>
  <c r="M52"/>
  <c r="L52"/>
  <c r="K52"/>
  <c r="V51"/>
  <c r="U51"/>
  <c r="T51"/>
  <c r="S51"/>
  <c r="R51"/>
  <c r="Q51"/>
  <c r="P51"/>
  <c r="O51"/>
  <c r="N51"/>
  <c r="M51"/>
  <c r="L51"/>
  <c r="K51"/>
  <c r="V50"/>
  <c r="U50"/>
  <c r="T50"/>
  <c r="S50"/>
  <c r="R50"/>
  <c r="Q50"/>
  <c r="P50"/>
  <c r="O50"/>
  <c r="N50"/>
  <c r="M50"/>
  <c r="L50"/>
  <c r="K50"/>
  <c r="V49"/>
  <c r="U49"/>
  <c r="T49"/>
  <c r="S49"/>
  <c r="R49"/>
  <c r="Q49"/>
  <c r="P49"/>
  <c r="O49"/>
  <c r="N49"/>
  <c r="M49"/>
  <c r="L49"/>
  <c r="K49"/>
  <c r="V48"/>
  <c r="U48"/>
  <c r="T48"/>
  <c r="S48"/>
  <c r="R48"/>
  <c r="Q48"/>
  <c r="P48"/>
  <c r="O48"/>
  <c r="N48"/>
  <c r="M48"/>
  <c r="L48"/>
  <c r="K48"/>
  <c r="V47"/>
  <c r="U47"/>
  <c r="T47"/>
  <c r="S47"/>
  <c r="R47"/>
  <c r="Q47"/>
  <c r="P47"/>
  <c r="O47"/>
  <c r="N47"/>
  <c r="M47"/>
  <c r="L47"/>
  <c r="K47"/>
  <c r="V46"/>
  <c r="U46"/>
  <c r="T46"/>
  <c r="S46"/>
  <c r="R46"/>
  <c r="Q46"/>
  <c r="P46"/>
  <c r="O46"/>
  <c r="N46"/>
  <c r="M46"/>
  <c r="L46"/>
  <c r="K46"/>
  <c r="V45"/>
  <c r="U45"/>
  <c r="T45"/>
  <c r="S45"/>
  <c r="R45"/>
  <c r="Q45"/>
  <c r="P45"/>
  <c r="O45"/>
  <c r="N45"/>
  <c r="M45"/>
  <c r="L45"/>
  <c r="K45"/>
  <c r="V44"/>
  <c r="U44"/>
  <c r="T44"/>
  <c r="S44"/>
  <c r="R44"/>
  <c r="Q44"/>
  <c r="P44"/>
  <c r="O44"/>
  <c r="N44"/>
  <c r="M44"/>
  <c r="L44"/>
  <c r="K44"/>
  <c r="V43"/>
  <c r="U43"/>
  <c r="T43"/>
  <c r="S43"/>
  <c r="R43"/>
  <c r="Q43"/>
  <c r="P43"/>
  <c r="O43"/>
  <c r="N43"/>
  <c r="M43"/>
  <c r="L43"/>
  <c r="K43"/>
  <c r="V42"/>
  <c r="U42"/>
  <c r="T42"/>
  <c r="S42"/>
  <c r="R42"/>
  <c r="Q42"/>
  <c r="P42"/>
  <c r="O42"/>
  <c r="N42"/>
  <c r="M42"/>
  <c r="L42"/>
  <c r="K42"/>
  <c r="V41"/>
  <c r="U41"/>
  <c r="T41"/>
  <c r="S41"/>
  <c r="R41"/>
  <c r="Q41"/>
  <c r="P41"/>
  <c r="O41"/>
  <c r="N41"/>
  <c r="M41"/>
  <c r="L41"/>
  <c r="K41"/>
  <c r="V40"/>
  <c r="U40"/>
  <c r="T40"/>
  <c r="S40"/>
  <c r="R40"/>
  <c r="Q40"/>
  <c r="P40"/>
  <c r="O40"/>
  <c r="N40"/>
  <c r="M40"/>
  <c r="L40"/>
  <c r="K40"/>
  <c r="V39"/>
  <c r="U39"/>
  <c r="T39"/>
  <c r="S39"/>
  <c r="R39"/>
  <c r="Q39"/>
  <c r="P39"/>
  <c r="O39"/>
  <c r="N39"/>
  <c r="M39"/>
  <c r="L39"/>
  <c r="K39"/>
  <c r="V38"/>
  <c r="U38"/>
  <c r="T38"/>
  <c r="S38"/>
  <c r="R38"/>
  <c r="Q38"/>
  <c r="P38"/>
  <c r="O38"/>
  <c r="N38"/>
  <c r="M38"/>
  <c r="L38"/>
  <c r="K38"/>
  <c r="V37"/>
  <c r="U37"/>
  <c r="T37"/>
  <c r="S37"/>
  <c r="R37"/>
  <c r="Q37"/>
  <c r="P37"/>
  <c r="O37"/>
  <c r="N37"/>
  <c r="M37"/>
  <c r="L37"/>
  <c r="K37"/>
  <c r="V36"/>
  <c r="U36"/>
  <c r="T36"/>
  <c r="S36"/>
  <c r="R36"/>
  <c r="Q36"/>
  <c r="P36"/>
  <c r="O36"/>
  <c r="N36"/>
  <c r="M36"/>
  <c r="L36"/>
  <c r="K36"/>
  <c r="V35"/>
  <c r="U35"/>
  <c r="T35"/>
  <c r="S35"/>
  <c r="R35"/>
  <c r="Q35"/>
  <c r="P35"/>
  <c r="O35"/>
  <c r="N35"/>
  <c r="M35"/>
  <c r="L35"/>
  <c r="K35"/>
  <c r="V34"/>
  <c r="U34"/>
  <c r="T34"/>
  <c r="S34"/>
  <c r="R34"/>
  <c r="Q34"/>
  <c r="P34"/>
  <c r="O34"/>
  <c r="N34"/>
  <c r="M34"/>
  <c r="L34"/>
  <c r="K34"/>
  <c r="V33"/>
  <c r="U33"/>
  <c r="T33"/>
  <c r="S33"/>
  <c r="R33"/>
  <c r="Q33"/>
  <c r="P33"/>
  <c r="O33"/>
  <c r="N33"/>
  <c r="M33"/>
  <c r="L33"/>
  <c r="K33"/>
  <c r="V32"/>
  <c r="U32"/>
  <c r="T32"/>
  <c r="S32"/>
  <c r="R32"/>
  <c r="Q32"/>
  <c r="P32"/>
  <c r="O32"/>
  <c r="N32"/>
  <c r="M32"/>
  <c r="L32"/>
  <c r="K32"/>
  <c r="V31"/>
  <c r="U31"/>
  <c r="T31"/>
  <c r="S31"/>
  <c r="R31"/>
  <c r="Q31"/>
  <c r="P31"/>
  <c r="O31"/>
  <c r="N31"/>
  <c r="M31"/>
  <c r="L31"/>
  <c r="K31"/>
  <c r="V30"/>
  <c r="U30"/>
  <c r="T30"/>
  <c r="S30"/>
  <c r="R30"/>
  <c r="Q30"/>
  <c r="P30"/>
  <c r="O30"/>
  <c r="N30"/>
  <c r="M30"/>
  <c r="L30"/>
  <c r="K30"/>
  <c r="V29"/>
  <c r="U29"/>
  <c r="T29"/>
  <c r="S29"/>
  <c r="R29"/>
  <c r="Q29"/>
  <c r="P29"/>
  <c r="O29"/>
  <c r="N29"/>
  <c r="M29"/>
  <c r="L29"/>
  <c r="K29"/>
  <c r="V28"/>
  <c r="U28"/>
  <c r="T28"/>
  <c r="S28"/>
  <c r="R28"/>
  <c r="Q28"/>
  <c r="P28"/>
  <c r="O28"/>
  <c r="N28"/>
  <c r="M28"/>
  <c r="L28"/>
  <c r="K28"/>
  <c r="V27"/>
  <c r="U27"/>
  <c r="T27"/>
  <c r="S27"/>
  <c r="R27"/>
  <c r="Q27"/>
  <c r="P27"/>
  <c r="O27"/>
  <c r="N27"/>
  <c r="M27"/>
  <c r="L27"/>
  <c r="K27"/>
  <c r="V26"/>
  <c r="U26"/>
  <c r="T26"/>
  <c r="S26"/>
  <c r="R26"/>
  <c r="Q26"/>
  <c r="P26"/>
  <c r="O26"/>
  <c r="N26"/>
  <c r="M26"/>
  <c r="L26"/>
  <c r="K26"/>
  <c r="V25"/>
  <c r="U25"/>
  <c r="T25"/>
  <c r="S25"/>
  <c r="R25"/>
  <c r="Q25"/>
  <c r="P25"/>
  <c r="O25"/>
  <c r="N25"/>
  <c r="M25"/>
  <c r="L25"/>
  <c r="K25"/>
  <c r="V24"/>
  <c r="U24"/>
  <c r="T24"/>
  <c r="S24"/>
  <c r="R24"/>
  <c r="Q24"/>
  <c r="P24"/>
  <c r="O24"/>
  <c r="N24"/>
  <c r="M24"/>
  <c r="L24"/>
  <c r="K24"/>
  <c r="V23"/>
  <c r="U23"/>
  <c r="T23"/>
  <c r="S23"/>
  <c r="R23"/>
  <c r="Q23"/>
  <c r="P23"/>
  <c r="O23"/>
  <c r="N23"/>
  <c r="M23"/>
  <c r="L23"/>
  <c r="K23"/>
  <c r="V22"/>
  <c r="U22"/>
  <c r="T22"/>
  <c r="S22"/>
  <c r="R22"/>
  <c r="Q22"/>
  <c r="P22"/>
  <c r="O22"/>
  <c r="N22"/>
  <c r="M22"/>
  <c r="L22"/>
  <c r="K22"/>
  <c r="V21"/>
  <c r="U21"/>
  <c r="T21"/>
  <c r="S21"/>
  <c r="R21"/>
  <c r="Q21"/>
  <c r="P21"/>
  <c r="O21"/>
  <c r="N21"/>
  <c r="M21"/>
  <c r="L21"/>
  <c r="K21"/>
  <c r="V20"/>
  <c r="U20"/>
  <c r="T20"/>
  <c r="S20"/>
  <c r="R20"/>
  <c r="Q20"/>
  <c r="P20"/>
  <c r="O20"/>
  <c r="N20"/>
  <c r="M20"/>
  <c r="L20"/>
  <c r="K20"/>
  <c r="V19"/>
  <c r="U19"/>
  <c r="T19"/>
  <c r="S19"/>
  <c r="R19"/>
  <c r="Q19"/>
  <c r="P19"/>
  <c r="O19"/>
  <c r="N19"/>
  <c r="M19"/>
  <c r="L19"/>
  <c r="K19"/>
  <c r="V18"/>
  <c r="U18"/>
  <c r="T18"/>
  <c r="S18"/>
  <c r="R18"/>
  <c r="Q18"/>
  <c r="P18"/>
  <c r="O18"/>
  <c r="N18"/>
  <c r="M18"/>
  <c r="L18"/>
  <c r="K18"/>
  <c r="V17"/>
  <c r="U17"/>
  <c r="T17"/>
  <c r="S17"/>
  <c r="R17"/>
  <c r="Q17"/>
  <c r="P17"/>
  <c r="O17"/>
  <c r="N17"/>
  <c r="M17"/>
  <c r="L17"/>
  <c r="K17"/>
  <c r="V16"/>
  <c r="U16"/>
  <c r="T16"/>
  <c r="S16"/>
  <c r="R16"/>
  <c r="Q16"/>
  <c r="P16"/>
  <c r="O16"/>
  <c r="N16"/>
  <c r="M16"/>
  <c r="L16"/>
  <c r="K16"/>
  <c r="V15"/>
  <c r="U15"/>
  <c r="T15"/>
  <c r="S15"/>
  <c r="R15"/>
  <c r="Q15"/>
  <c r="P15"/>
  <c r="O15"/>
  <c r="N15"/>
  <c r="M15"/>
  <c r="L15"/>
  <c r="K15"/>
  <c r="V14"/>
  <c r="U14"/>
  <c r="T14"/>
  <c r="S14"/>
  <c r="R14"/>
  <c r="Q14"/>
  <c r="P14"/>
  <c r="O14"/>
  <c r="N14"/>
  <c r="M14"/>
  <c r="L14"/>
  <c r="K14"/>
  <c r="V13"/>
  <c r="U13"/>
  <c r="T13"/>
  <c r="S13"/>
  <c r="R13"/>
  <c r="Q13"/>
  <c r="P13"/>
  <c r="O13"/>
  <c r="N13"/>
  <c r="M13"/>
  <c r="L13"/>
  <c r="K13"/>
  <c r="V12"/>
  <c r="U12"/>
  <c r="T12"/>
  <c r="S12"/>
  <c r="R12"/>
  <c r="Q12"/>
  <c r="P12"/>
  <c r="O12"/>
  <c r="N12"/>
  <c r="M12"/>
  <c r="L12"/>
  <c r="K12"/>
  <c r="V11"/>
  <c r="U11"/>
  <c r="T11"/>
  <c r="S11"/>
  <c r="R11"/>
  <c r="Q11"/>
  <c r="P11"/>
  <c r="O11"/>
  <c r="N11"/>
  <c r="M11"/>
  <c r="L11"/>
  <c r="K11"/>
  <c r="V10"/>
  <c r="U10"/>
  <c r="T10"/>
  <c r="S10"/>
  <c r="R10"/>
  <c r="Q10"/>
  <c r="P10"/>
  <c r="O10"/>
  <c r="N10"/>
  <c r="M10"/>
  <c r="L10"/>
  <c r="K10"/>
  <c r="V9"/>
  <c r="U9"/>
  <c r="T9"/>
  <c r="S9"/>
  <c r="R9"/>
  <c r="Q9"/>
  <c r="P9"/>
  <c r="O9"/>
  <c r="N9"/>
  <c r="M9"/>
  <c r="L9"/>
  <c r="K9"/>
  <c r="V8"/>
  <c r="U8"/>
  <c r="T8"/>
  <c r="S8"/>
  <c r="R8"/>
  <c r="Q8"/>
  <c r="P8"/>
  <c r="O8"/>
  <c r="N8"/>
  <c r="M8"/>
  <c r="L8"/>
  <c r="K8"/>
  <c r="V7"/>
  <c r="U7"/>
  <c r="T7"/>
  <c r="S7"/>
  <c r="R7"/>
  <c r="Q7"/>
  <c r="P7"/>
  <c r="O7"/>
  <c r="N7"/>
  <c r="M7"/>
  <c r="L7"/>
  <c r="K7"/>
  <c r="V6"/>
  <c r="U6"/>
  <c r="T6"/>
  <c r="S6"/>
  <c r="R6"/>
  <c r="Q6"/>
  <c r="P6"/>
  <c r="O6"/>
  <c r="N6"/>
  <c r="M6"/>
  <c r="L6"/>
  <c r="K6"/>
  <c r="V5"/>
  <c r="U5"/>
  <c r="T5"/>
  <c r="S5"/>
  <c r="R5"/>
  <c r="Q5"/>
  <c r="P5"/>
  <c r="O5"/>
  <c r="N5"/>
  <c r="M5"/>
  <c r="L5"/>
  <c r="K5"/>
  <c r="V4"/>
  <c r="U4"/>
  <c r="T4"/>
  <c r="S4"/>
  <c r="R4"/>
  <c r="Q4"/>
  <c r="P4"/>
  <c r="O4"/>
  <c r="N4"/>
  <c r="M4"/>
  <c r="L4"/>
  <c r="K4"/>
  <c r="V3"/>
  <c r="U3"/>
  <c r="T3"/>
  <c r="S3"/>
  <c r="R3"/>
  <c r="Q3"/>
  <c r="P3"/>
  <c r="O3"/>
  <c r="N3"/>
  <c r="M3"/>
  <c r="L3"/>
  <c r="K3"/>
  <c r="H3"/>
  <c r="G3"/>
  <c r="V2"/>
  <c r="I19" s="1"/>
  <c r="U2"/>
  <c r="T2"/>
  <c r="I18" s="1"/>
  <c r="S2"/>
  <c r="I15" s="1"/>
  <c r="R2"/>
  <c r="Q2"/>
  <c r="I13" s="1"/>
  <c r="P2"/>
  <c r="I12" s="1"/>
  <c r="O2"/>
  <c r="I11" s="1"/>
  <c r="N2"/>
  <c r="I10" s="1"/>
  <c r="M2"/>
  <c r="H7" s="1"/>
  <c r="L2"/>
  <c r="H5" s="1"/>
  <c r="K2"/>
  <c r="H6" s="1"/>
  <c r="U250" i="17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K199"/>
  <c r="U198"/>
  <c r="K198"/>
  <c r="U197"/>
  <c r="K197"/>
  <c r="U196"/>
  <c r="K196"/>
  <c r="U195"/>
  <c r="K195"/>
  <c r="U194"/>
  <c r="K194"/>
  <c r="U193"/>
  <c r="K193"/>
  <c r="U192"/>
  <c r="K192"/>
  <c r="U191"/>
  <c r="K191"/>
  <c r="U190"/>
  <c r="K190"/>
  <c r="U189"/>
  <c r="K189"/>
  <c r="U188"/>
  <c r="K188"/>
  <c r="U187"/>
  <c r="K187"/>
  <c r="U186"/>
  <c r="K186"/>
  <c r="U185"/>
  <c r="K185"/>
  <c r="U184"/>
  <c r="K184"/>
  <c r="U183"/>
  <c r="K183"/>
  <c r="U182"/>
  <c r="K182"/>
  <c r="U181"/>
  <c r="K181"/>
  <c r="V180"/>
  <c r="U180"/>
  <c r="S180"/>
  <c r="R180"/>
  <c r="Q180"/>
  <c r="P180"/>
  <c r="O180"/>
  <c r="N180"/>
  <c r="M180"/>
  <c r="L180"/>
  <c r="K180"/>
  <c r="V179"/>
  <c r="U179"/>
  <c r="S179"/>
  <c r="R179"/>
  <c r="Q179"/>
  <c r="P179"/>
  <c r="O179"/>
  <c r="N179"/>
  <c r="M179"/>
  <c r="L179"/>
  <c r="K179"/>
  <c r="V178"/>
  <c r="U178"/>
  <c r="S178"/>
  <c r="R178"/>
  <c r="Q178"/>
  <c r="P178"/>
  <c r="O178"/>
  <c r="N178"/>
  <c r="M178"/>
  <c r="L178"/>
  <c r="K178"/>
  <c r="V177"/>
  <c r="U177"/>
  <c r="S177"/>
  <c r="R177"/>
  <c r="Q177"/>
  <c r="P177"/>
  <c r="O177"/>
  <c r="N177"/>
  <c r="M177"/>
  <c r="L177"/>
  <c r="K177"/>
  <c r="V176"/>
  <c r="U176"/>
  <c r="S176"/>
  <c r="R176"/>
  <c r="Q176"/>
  <c r="P176"/>
  <c r="O176"/>
  <c r="N176"/>
  <c r="M176"/>
  <c r="L176"/>
  <c r="K176"/>
  <c r="V175"/>
  <c r="U175"/>
  <c r="S175"/>
  <c r="R175"/>
  <c r="Q175"/>
  <c r="P175"/>
  <c r="O175"/>
  <c r="N175"/>
  <c r="M175"/>
  <c r="L175"/>
  <c r="K175"/>
  <c r="V174"/>
  <c r="U174"/>
  <c r="S174"/>
  <c r="R174"/>
  <c r="Q174"/>
  <c r="P174"/>
  <c r="O174"/>
  <c r="N174"/>
  <c r="M174"/>
  <c r="L174"/>
  <c r="K174"/>
  <c r="V173"/>
  <c r="U173"/>
  <c r="S173"/>
  <c r="R173"/>
  <c r="Q173"/>
  <c r="P173"/>
  <c r="O173"/>
  <c r="N173"/>
  <c r="M173"/>
  <c r="L173"/>
  <c r="K173"/>
  <c r="V172"/>
  <c r="U172"/>
  <c r="S172"/>
  <c r="R172"/>
  <c r="Q172"/>
  <c r="P172"/>
  <c r="O172"/>
  <c r="N172"/>
  <c r="M172"/>
  <c r="L172"/>
  <c r="K172"/>
  <c r="V171"/>
  <c r="U171"/>
  <c r="S171"/>
  <c r="R171"/>
  <c r="Q171"/>
  <c r="P171"/>
  <c r="O171"/>
  <c r="N171"/>
  <c r="M171"/>
  <c r="L171"/>
  <c r="K171"/>
  <c r="V170"/>
  <c r="U170"/>
  <c r="S170"/>
  <c r="R170"/>
  <c r="Q170"/>
  <c r="P170"/>
  <c r="O170"/>
  <c r="N170"/>
  <c r="M170"/>
  <c r="L170"/>
  <c r="K170"/>
  <c r="V169"/>
  <c r="U169"/>
  <c r="S169"/>
  <c r="R169"/>
  <c r="Q169"/>
  <c r="P169"/>
  <c r="O169"/>
  <c r="N169"/>
  <c r="M169"/>
  <c r="L169"/>
  <c r="K169"/>
  <c r="V168"/>
  <c r="U168"/>
  <c r="S168"/>
  <c r="R168"/>
  <c r="Q168"/>
  <c r="P168"/>
  <c r="O168"/>
  <c r="N168"/>
  <c r="M168"/>
  <c r="L168"/>
  <c r="K168"/>
  <c r="V167"/>
  <c r="U167"/>
  <c r="S167"/>
  <c r="R167"/>
  <c r="Q167"/>
  <c r="P167"/>
  <c r="O167"/>
  <c r="N167"/>
  <c r="M167"/>
  <c r="L167"/>
  <c r="K167"/>
  <c r="V166"/>
  <c r="U166"/>
  <c r="S166"/>
  <c r="R166"/>
  <c r="Q166"/>
  <c r="P166"/>
  <c r="O166"/>
  <c r="N166"/>
  <c r="M166"/>
  <c r="L166"/>
  <c r="K166"/>
  <c r="V165"/>
  <c r="U165"/>
  <c r="S165"/>
  <c r="R165"/>
  <c r="Q165"/>
  <c r="P165"/>
  <c r="O165"/>
  <c r="N165"/>
  <c r="M165"/>
  <c r="L165"/>
  <c r="K165"/>
  <c r="V164"/>
  <c r="U164"/>
  <c r="S164"/>
  <c r="R164"/>
  <c r="Q164"/>
  <c r="P164"/>
  <c r="O164"/>
  <c r="N164"/>
  <c r="M164"/>
  <c r="L164"/>
  <c r="K164"/>
  <c r="V163"/>
  <c r="U163"/>
  <c r="S163"/>
  <c r="R163"/>
  <c r="Q163"/>
  <c r="P163"/>
  <c r="O163"/>
  <c r="N163"/>
  <c r="M163"/>
  <c r="L163"/>
  <c r="K163"/>
  <c r="V162"/>
  <c r="U162"/>
  <c r="S162"/>
  <c r="R162"/>
  <c r="Q162"/>
  <c r="P162"/>
  <c r="O162"/>
  <c r="N162"/>
  <c r="M162"/>
  <c r="L162"/>
  <c r="K162"/>
  <c r="V161"/>
  <c r="U161"/>
  <c r="S161"/>
  <c r="R161"/>
  <c r="Q161"/>
  <c r="P161"/>
  <c r="O161"/>
  <c r="N161"/>
  <c r="M161"/>
  <c r="L161"/>
  <c r="K161"/>
  <c r="V160"/>
  <c r="U160"/>
  <c r="S160"/>
  <c r="R160"/>
  <c r="Q160"/>
  <c r="P160"/>
  <c r="O160"/>
  <c r="N160"/>
  <c r="M160"/>
  <c r="L160"/>
  <c r="K160"/>
  <c r="V159"/>
  <c r="U159"/>
  <c r="S159"/>
  <c r="R159"/>
  <c r="Q159"/>
  <c r="P159"/>
  <c r="O159"/>
  <c r="N159"/>
  <c r="M159"/>
  <c r="L159"/>
  <c r="K159"/>
  <c r="V158"/>
  <c r="U158"/>
  <c r="S158"/>
  <c r="R158"/>
  <c r="Q158"/>
  <c r="P158"/>
  <c r="O158"/>
  <c r="N158"/>
  <c r="M158"/>
  <c r="L158"/>
  <c r="K158"/>
  <c r="V157"/>
  <c r="U157"/>
  <c r="S157"/>
  <c r="R157"/>
  <c r="Q157"/>
  <c r="P157"/>
  <c r="O157"/>
  <c r="N157"/>
  <c r="M157"/>
  <c r="L157"/>
  <c r="K157"/>
  <c r="V156"/>
  <c r="U156"/>
  <c r="S156"/>
  <c r="R156"/>
  <c r="Q156"/>
  <c r="P156"/>
  <c r="O156"/>
  <c r="N156"/>
  <c r="M156"/>
  <c r="L156"/>
  <c r="K156"/>
  <c r="V155"/>
  <c r="U155"/>
  <c r="S155"/>
  <c r="R155"/>
  <c r="Q155"/>
  <c r="P155"/>
  <c r="O155"/>
  <c r="N155"/>
  <c r="M155"/>
  <c r="L155"/>
  <c r="K155"/>
  <c r="V154"/>
  <c r="U154"/>
  <c r="S154"/>
  <c r="R154"/>
  <c r="Q154"/>
  <c r="P154"/>
  <c r="O154"/>
  <c r="N154"/>
  <c r="M154"/>
  <c r="L154"/>
  <c r="K154"/>
  <c r="V153"/>
  <c r="U153"/>
  <c r="S153"/>
  <c r="R153"/>
  <c r="Q153"/>
  <c r="P153"/>
  <c r="O153"/>
  <c r="N153"/>
  <c r="M153"/>
  <c r="L153"/>
  <c r="K153"/>
  <c r="V152"/>
  <c r="U152"/>
  <c r="S152"/>
  <c r="R152"/>
  <c r="Q152"/>
  <c r="P152"/>
  <c r="O152"/>
  <c r="N152"/>
  <c r="M152"/>
  <c r="L152"/>
  <c r="K152"/>
  <c r="V151"/>
  <c r="U151"/>
  <c r="T151"/>
  <c r="S151"/>
  <c r="R151"/>
  <c r="Q151"/>
  <c r="P151"/>
  <c r="O151"/>
  <c r="N151"/>
  <c r="M151"/>
  <c r="L151"/>
  <c r="K151"/>
  <c r="V150"/>
  <c r="U150"/>
  <c r="T150"/>
  <c r="S150"/>
  <c r="R150"/>
  <c r="Q150"/>
  <c r="P150"/>
  <c r="O150"/>
  <c r="N150"/>
  <c r="M150"/>
  <c r="L150"/>
  <c r="K150"/>
  <c r="V149"/>
  <c r="U149"/>
  <c r="T149"/>
  <c r="S149"/>
  <c r="R149"/>
  <c r="Q149"/>
  <c r="P149"/>
  <c r="O149"/>
  <c r="N149"/>
  <c r="M149"/>
  <c r="L149"/>
  <c r="K149"/>
  <c r="V148"/>
  <c r="U148"/>
  <c r="T148"/>
  <c r="S148"/>
  <c r="R148"/>
  <c r="Q148"/>
  <c r="P148"/>
  <c r="O148"/>
  <c r="N148"/>
  <c r="M148"/>
  <c r="L148"/>
  <c r="K148"/>
  <c r="V147"/>
  <c r="U147"/>
  <c r="T147"/>
  <c r="S147"/>
  <c r="R147"/>
  <c r="Q147"/>
  <c r="P147"/>
  <c r="O147"/>
  <c r="N147"/>
  <c r="M147"/>
  <c r="L147"/>
  <c r="K147"/>
  <c r="V146"/>
  <c r="U146"/>
  <c r="T146"/>
  <c r="S146"/>
  <c r="R146"/>
  <c r="Q146"/>
  <c r="P146"/>
  <c r="O146"/>
  <c r="N146"/>
  <c r="M146"/>
  <c r="L146"/>
  <c r="K146"/>
  <c r="V145"/>
  <c r="U145"/>
  <c r="T145"/>
  <c r="S145"/>
  <c r="R145"/>
  <c r="Q145"/>
  <c r="P145"/>
  <c r="O145"/>
  <c r="N145"/>
  <c r="M145"/>
  <c r="L145"/>
  <c r="K145"/>
  <c r="V144"/>
  <c r="U144"/>
  <c r="T144"/>
  <c r="S144"/>
  <c r="R144"/>
  <c r="Q144"/>
  <c r="P144"/>
  <c r="O144"/>
  <c r="N144"/>
  <c r="M144"/>
  <c r="L144"/>
  <c r="K144"/>
  <c r="V143"/>
  <c r="U143"/>
  <c r="T143"/>
  <c r="S143"/>
  <c r="R143"/>
  <c r="Q143"/>
  <c r="P143"/>
  <c r="O143"/>
  <c r="N143"/>
  <c r="M143"/>
  <c r="L143"/>
  <c r="K143"/>
  <c r="V142"/>
  <c r="U142"/>
  <c r="T142"/>
  <c r="S142"/>
  <c r="R142"/>
  <c r="Q142"/>
  <c r="P142"/>
  <c r="O142"/>
  <c r="N142"/>
  <c r="M142"/>
  <c r="L142"/>
  <c r="K142"/>
  <c r="V141"/>
  <c r="U141"/>
  <c r="T141"/>
  <c r="S141"/>
  <c r="R141"/>
  <c r="Q141"/>
  <c r="P141"/>
  <c r="O141"/>
  <c r="N141"/>
  <c r="M141"/>
  <c r="L141"/>
  <c r="K141"/>
  <c r="V140"/>
  <c r="U140"/>
  <c r="T140"/>
  <c r="S140"/>
  <c r="R140"/>
  <c r="Q140"/>
  <c r="P140"/>
  <c r="O140"/>
  <c r="N140"/>
  <c r="M140"/>
  <c r="L140"/>
  <c r="K140"/>
  <c r="V139"/>
  <c r="U139"/>
  <c r="T139"/>
  <c r="S139"/>
  <c r="R139"/>
  <c r="Q139"/>
  <c r="P139"/>
  <c r="O139"/>
  <c r="N139"/>
  <c r="M139"/>
  <c r="L139"/>
  <c r="K139"/>
  <c r="V138"/>
  <c r="U138"/>
  <c r="T138"/>
  <c r="S138"/>
  <c r="R138"/>
  <c r="Q138"/>
  <c r="P138"/>
  <c r="O138"/>
  <c r="N138"/>
  <c r="M138"/>
  <c r="L138"/>
  <c r="K138"/>
  <c r="V137"/>
  <c r="U137"/>
  <c r="T137"/>
  <c r="S137"/>
  <c r="R137"/>
  <c r="Q137"/>
  <c r="P137"/>
  <c r="O137"/>
  <c r="N137"/>
  <c r="M137"/>
  <c r="L137"/>
  <c r="K137"/>
  <c r="V136"/>
  <c r="U136"/>
  <c r="T136"/>
  <c r="S136"/>
  <c r="R136"/>
  <c r="Q136"/>
  <c r="P136"/>
  <c r="O136"/>
  <c r="N136"/>
  <c r="M136"/>
  <c r="L136"/>
  <c r="K136"/>
  <c r="V135"/>
  <c r="U135"/>
  <c r="T135"/>
  <c r="S135"/>
  <c r="R135"/>
  <c r="Q135"/>
  <c r="P135"/>
  <c r="O135"/>
  <c r="N135"/>
  <c r="M135"/>
  <c r="L135"/>
  <c r="K135"/>
  <c r="V134"/>
  <c r="U134"/>
  <c r="T134"/>
  <c r="S134"/>
  <c r="R134"/>
  <c r="Q134"/>
  <c r="P134"/>
  <c r="O134"/>
  <c r="N134"/>
  <c r="M134"/>
  <c r="L134"/>
  <c r="K134"/>
  <c r="V133"/>
  <c r="U133"/>
  <c r="T133"/>
  <c r="S133"/>
  <c r="R133"/>
  <c r="Q133"/>
  <c r="P133"/>
  <c r="O133"/>
  <c r="N133"/>
  <c r="M133"/>
  <c r="L133"/>
  <c r="K133"/>
  <c r="V132"/>
  <c r="U132"/>
  <c r="T132"/>
  <c r="S132"/>
  <c r="R132"/>
  <c r="Q132"/>
  <c r="P132"/>
  <c r="O132"/>
  <c r="N132"/>
  <c r="M132"/>
  <c r="L132"/>
  <c r="K132"/>
  <c r="V131"/>
  <c r="U131"/>
  <c r="T131"/>
  <c r="S131"/>
  <c r="R131"/>
  <c r="Q131"/>
  <c r="P131"/>
  <c r="O131"/>
  <c r="N131"/>
  <c r="M131"/>
  <c r="L131"/>
  <c r="K131"/>
  <c r="V130"/>
  <c r="U130"/>
  <c r="T130"/>
  <c r="S130"/>
  <c r="R130"/>
  <c r="Q130"/>
  <c r="P130"/>
  <c r="O130"/>
  <c r="N130"/>
  <c r="M130"/>
  <c r="L130"/>
  <c r="K130"/>
  <c r="V129"/>
  <c r="U129"/>
  <c r="T129"/>
  <c r="S129"/>
  <c r="R129"/>
  <c r="Q129"/>
  <c r="P129"/>
  <c r="O129"/>
  <c r="N129"/>
  <c r="M129"/>
  <c r="L129"/>
  <c r="K129"/>
  <c r="V128"/>
  <c r="U128"/>
  <c r="T128"/>
  <c r="S128"/>
  <c r="R128"/>
  <c r="Q128"/>
  <c r="P128"/>
  <c r="O128"/>
  <c r="N128"/>
  <c r="M128"/>
  <c r="L128"/>
  <c r="K128"/>
  <c r="V127"/>
  <c r="U127"/>
  <c r="T127"/>
  <c r="S127"/>
  <c r="R127"/>
  <c r="Q127"/>
  <c r="P127"/>
  <c r="O127"/>
  <c r="N127"/>
  <c r="M127"/>
  <c r="L127"/>
  <c r="K127"/>
  <c r="V126"/>
  <c r="U126"/>
  <c r="T126"/>
  <c r="S126"/>
  <c r="R126"/>
  <c r="Q126"/>
  <c r="P126"/>
  <c r="O126"/>
  <c r="N126"/>
  <c r="M126"/>
  <c r="L126"/>
  <c r="K126"/>
  <c r="V125"/>
  <c r="U125"/>
  <c r="T125"/>
  <c r="S125"/>
  <c r="R125"/>
  <c r="Q125"/>
  <c r="P125"/>
  <c r="O125"/>
  <c r="N125"/>
  <c r="M125"/>
  <c r="L125"/>
  <c r="K125"/>
  <c r="V124"/>
  <c r="U124"/>
  <c r="T124"/>
  <c r="S124"/>
  <c r="R124"/>
  <c r="Q124"/>
  <c r="P124"/>
  <c r="O124"/>
  <c r="N124"/>
  <c r="M124"/>
  <c r="L124"/>
  <c r="K124"/>
  <c r="V123"/>
  <c r="U123"/>
  <c r="T123"/>
  <c r="S123"/>
  <c r="R123"/>
  <c r="Q123"/>
  <c r="P123"/>
  <c r="O123"/>
  <c r="N123"/>
  <c r="M123"/>
  <c r="L123"/>
  <c r="K123"/>
  <c r="V122"/>
  <c r="U122"/>
  <c r="T122"/>
  <c r="S122"/>
  <c r="R122"/>
  <c r="Q122"/>
  <c r="P122"/>
  <c r="O122"/>
  <c r="N122"/>
  <c r="M122"/>
  <c r="L122"/>
  <c r="K122"/>
  <c r="V121"/>
  <c r="U121"/>
  <c r="T121"/>
  <c r="S121"/>
  <c r="R121"/>
  <c r="Q121"/>
  <c r="P121"/>
  <c r="O121"/>
  <c r="N121"/>
  <c r="M121"/>
  <c r="L121"/>
  <c r="K121"/>
  <c r="V120"/>
  <c r="U120"/>
  <c r="T120"/>
  <c r="S120"/>
  <c r="R120"/>
  <c r="Q120"/>
  <c r="P120"/>
  <c r="O120"/>
  <c r="N120"/>
  <c r="M120"/>
  <c r="L120"/>
  <c r="K120"/>
  <c r="V119"/>
  <c r="U119"/>
  <c r="T119"/>
  <c r="S119"/>
  <c r="R119"/>
  <c r="Q119"/>
  <c r="P119"/>
  <c r="O119"/>
  <c r="N119"/>
  <c r="M119"/>
  <c r="L119"/>
  <c r="K119"/>
  <c r="V118"/>
  <c r="U118"/>
  <c r="T118"/>
  <c r="S118"/>
  <c r="R118"/>
  <c r="Q118"/>
  <c r="P118"/>
  <c r="O118"/>
  <c r="N118"/>
  <c r="M118"/>
  <c r="L118"/>
  <c r="K118"/>
  <c r="V117"/>
  <c r="U117"/>
  <c r="T117"/>
  <c r="S117"/>
  <c r="R117"/>
  <c r="Q117"/>
  <c r="P117"/>
  <c r="O117"/>
  <c r="N117"/>
  <c r="M117"/>
  <c r="L117"/>
  <c r="K117"/>
  <c r="V116"/>
  <c r="U116"/>
  <c r="T116"/>
  <c r="S116"/>
  <c r="R116"/>
  <c r="Q116"/>
  <c r="P116"/>
  <c r="O116"/>
  <c r="N116"/>
  <c r="M116"/>
  <c r="L116"/>
  <c r="K116"/>
  <c r="V115"/>
  <c r="U115"/>
  <c r="T115"/>
  <c r="S115"/>
  <c r="R115"/>
  <c r="Q115"/>
  <c r="P115"/>
  <c r="O115"/>
  <c r="N115"/>
  <c r="M115"/>
  <c r="L115"/>
  <c r="K115"/>
  <c r="V114"/>
  <c r="U114"/>
  <c r="T114"/>
  <c r="S114"/>
  <c r="R114"/>
  <c r="Q114"/>
  <c r="P114"/>
  <c r="O114"/>
  <c r="N114"/>
  <c r="M114"/>
  <c r="L114"/>
  <c r="K114"/>
  <c r="V113"/>
  <c r="U113"/>
  <c r="T113"/>
  <c r="S113"/>
  <c r="R113"/>
  <c r="Q113"/>
  <c r="P113"/>
  <c r="O113"/>
  <c r="N113"/>
  <c r="M113"/>
  <c r="L113"/>
  <c r="K113"/>
  <c r="V112"/>
  <c r="U112"/>
  <c r="T112"/>
  <c r="S112"/>
  <c r="R112"/>
  <c r="Q112"/>
  <c r="P112"/>
  <c r="O112"/>
  <c r="N112"/>
  <c r="M112"/>
  <c r="L112"/>
  <c r="K112"/>
  <c r="V111"/>
  <c r="U111"/>
  <c r="T111"/>
  <c r="S111"/>
  <c r="R111"/>
  <c r="Q111"/>
  <c r="P111"/>
  <c r="O111"/>
  <c r="N111"/>
  <c r="M111"/>
  <c r="L111"/>
  <c r="K111"/>
  <c r="V110"/>
  <c r="U110"/>
  <c r="T110"/>
  <c r="S110"/>
  <c r="R110"/>
  <c r="Q110"/>
  <c r="P110"/>
  <c r="O110"/>
  <c r="N110"/>
  <c r="M110"/>
  <c r="L110"/>
  <c r="K110"/>
  <c r="V109"/>
  <c r="U109"/>
  <c r="T109"/>
  <c r="S109"/>
  <c r="R109"/>
  <c r="Q109"/>
  <c r="P109"/>
  <c r="O109"/>
  <c r="N109"/>
  <c r="M109"/>
  <c r="L109"/>
  <c r="K109"/>
  <c r="V108"/>
  <c r="U108"/>
  <c r="T108"/>
  <c r="S108"/>
  <c r="R108"/>
  <c r="Q108"/>
  <c r="P108"/>
  <c r="O108"/>
  <c r="N108"/>
  <c r="M108"/>
  <c r="L108"/>
  <c r="K108"/>
  <c r="V107"/>
  <c r="U107"/>
  <c r="T107"/>
  <c r="S107"/>
  <c r="R107"/>
  <c r="Q107"/>
  <c r="P107"/>
  <c r="O107"/>
  <c r="N107"/>
  <c r="M107"/>
  <c r="L107"/>
  <c r="K107"/>
  <c r="V106"/>
  <c r="U106"/>
  <c r="T106"/>
  <c r="S106"/>
  <c r="R106"/>
  <c r="Q106"/>
  <c r="P106"/>
  <c r="O106"/>
  <c r="N106"/>
  <c r="M106"/>
  <c r="L106"/>
  <c r="K106"/>
  <c r="V105"/>
  <c r="U105"/>
  <c r="T105"/>
  <c r="S105"/>
  <c r="R105"/>
  <c r="Q105"/>
  <c r="P105"/>
  <c r="O105"/>
  <c r="N105"/>
  <c r="M105"/>
  <c r="L105"/>
  <c r="K105"/>
  <c r="V104"/>
  <c r="U104"/>
  <c r="T104"/>
  <c r="S104"/>
  <c r="R104"/>
  <c r="Q104"/>
  <c r="P104"/>
  <c r="O104"/>
  <c r="N104"/>
  <c r="M104"/>
  <c r="L104"/>
  <c r="K104"/>
  <c r="V103"/>
  <c r="U103"/>
  <c r="T103"/>
  <c r="S103"/>
  <c r="R103"/>
  <c r="Q103"/>
  <c r="P103"/>
  <c r="O103"/>
  <c r="N103"/>
  <c r="M103"/>
  <c r="L103"/>
  <c r="K103"/>
  <c r="V102"/>
  <c r="U102"/>
  <c r="T102"/>
  <c r="S102"/>
  <c r="R102"/>
  <c r="Q102"/>
  <c r="P102"/>
  <c r="O102"/>
  <c r="N102"/>
  <c r="M102"/>
  <c r="L102"/>
  <c r="K102"/>
  <c r="V101"/>
  <c r="U101"/>
  <c r="T101"/>
  <c r="S101"/>
  <c r="R101"/>
  <c r="Q101"/>
  <c r="P101"/>
  <c r="O101"/>
  <c r="N101"/>
  <c r="M101"/>
  <c r="L101"/>
  <c r="K101"/>
  <c r="V100"/>
  <c r="U100"/>
  <c r="T100"/>
  <c r="S100"/>
  <c r="R100"/>
  <c r="Q100"/>
  <c r="P100"/>
  <c r="O100"/>
  <c r="N100"/>
  <c r="M100"/>
  <c r="L100"/>
  <c r="K100"/>
  <c r="V99"/>
  <c r="U99"/>
  <c r="T99"/>
  <c r="S99"/>
  <c r="R99"/>
  <c r="Q99"/>
  <c r="P99"/>
  <c r="O99"/>
  <c r="N99"/>
  <c r="M99"/>
  <c r="L99"/>
  <c r="K99"/>
  <c r="V98"/>
  <c r="U98"/>
  <c r="T98"/>
  <c r="S98"/>
  <c r="R98"/>
  <c r="Q98"/>
  <c r="P98"/>
  <c r="O98"/>
  <c r="N98"/>
  <c r="M98"/>
  <c r="L98"/>
  <c r="K98"/>
  <c r="V97"/>
  <c r="U97"/>
  <c r="T97"/>
  <c r="S97"/>
  <c r="R97"/>
  <c r="Q97"/>
  <c r="P97"/>
  <c r="O97"/>
  <c r="N97"/>
  <c r="M97"/>
  <c r="L97"/>
  <c r="K97"/>
  <c r="V96"/>
  <c r="U96"/>
  <c r="T96"/>
  <c r="S96"/>
  <c r="R96"/>
  <c r="Q96"/>
  <c r="P96"/>
  <c r="O96"/>
  <c r="N96"/>
  <c r="M96"/>
  <c r="L96"/>
  <c r="K96"/>
  <c r="V95"/>
  <c r="U95"/>
  <c r="T95"/>
  <c r="S95"/>
  <c r="R95"/>
  <c r="Q95"/>
  <c r="P95"/>
  <c r="O95"/>
  <c r="N95"/>
  <c r="M95"/>
  <c r="L95"/>
  <c r="K95"/>
  <c r="V94"/>
  <c r="U94"/>
  <c r="T94"/>
  <c r="S94"/>
  <c r="R94"/>
  <c r="Q94"/>
  <c r="P94"/>
  <c r="O94"/>
  <c r="N94"/>
  <c r="M94"/>
  <c r="L94"/>
  <c r="K94"/>
  <c r="V93"/>
  <c r="U93"/>
  <c r="T93"/>
  <c r="S93"/>
  <c r="R93"/>
  <c r="Q93"/>
  <c r="P93"/>
  <c r="O93"/>
  <c r="N93"/>
  <c r="M93"/>
  <c r="L93"/>
  <c r="K93"/>
  <c r="V92"/>
  <c r="U92"/>
  <c r="T92"/>
  <c r="S92"/>
  <c r="R92"/>
  <c r="Q92"/>
  <c r="P92"/>
  <c r="O92"/>
  <c r="N92"/>
  <c r="M92"/>
  <c r="L92"/>
  <c r="K92"/>
  <c r="V91"/>
  <c r="U91"/>
  <c r="T91"/>
  <c r="S91"/>
  <c r="R91"/>
  <c r="Q91"/>
  <c r="P91"/>
  <c r="O91"/>
  <c r="N91"/>
  <c r="M91"/>
  <c r="L91"/>
  <c r="K91"/>
  <c r="V90"/>
  <c r="U90"/>
  <c r="T90"/>
  <c r="S90"/>
  <c r="R90"/>
  <c r="Q90"/>
  <c r="P90"/>
  <c r="O90"/>
  <c r="N90"/>
  <c r="M90"/>
  <c r="L90"/>
  <c r="K90"/>
  <c r="V89"/>
  <c r="U89"/>
  <c r="T89"/>
  <c r="S89"/>
  <c r="R89"/>
  <c r="Q89"/>
  <c r="P89"/>
  <c r="O89"/>
  <c r="N89"/>
  <c r="M89"/>
  <c r="L89"/>
  <c r="K89"/>
  <c r="V88"/>
  <c r="U88"/>
  <c r="T88"/>
  <c r="S88"/>
  <c r="R88"/>
  <c r="Q88"/>
  <c r="P88"/>
  <c r="O88"/>
  <c r="N88"/>
  <c r="M88"/>
  <c r="L88"/>
  <c r="K88"/>
  <c r="V87"/>
  <c r="U87"/>
  <c r="T87"/>
  <c r="S87"/>
  <c r="R87"/>
  <c r="Q87"/>
  <c r="P87"/>
  <c r="O87"/>
  <c r="N87"/>
  <c r="M87"/>
  <c r="L87"/>
  <c r="K87"/>
  <c r="V86"/>
  <c r="U86"/>
  <c r="T86"/>
  <c r="S86"/>
  <c r="R86"/>
  <c r="Q86"/>
  <c r="P86"/>
  <c r="O86"/>
  <c r="N86"/>
  <c r="M86"/>
  <c r="L86"/>
  <c r="K86"/>
  <c r="V85"/>
  <c r="U85"/>
  <c r="T85"/>
  <c r="S85"/>
  <c r="R85"/>
  <c r="Q85"/>
  <c r="P85"/>
  <c r="O85"/>
  <c r="N85"/>
  <c r="M85"/>
  <c r="L85"/>
  <c r="K85"/>
  <c r="V84"/>
  <c r="U84"/>
  <c r="T84"/>
  <c r="S84"/>
  <c r="R84"/>
  <c r="Q84"/>
  <c r="P84"/>
  <c r="O84"/>
  <c r="N84"/>
  <c r="M84"/>
  <c r="L84"/>
  <c r="K84"/>
  <c r="V83"/>
  <c r="U83"/>
  <c r="T83"/>
  <c r="S83"/>
  <c r="R83"/>
  <c r="Q83"/>
  <c r="P83"/>
  <c r="O83"/>
  <c r="N83"/>
  <c r="M83"/>
  <c r="L83"/>
  <c r="K83"/>
  <c r="V82"/>
  <c r="U82"/>
  <c r="T82"/>
  <c r="S82"/>
  <c r="R82"/>
  <c r="Q82"/>
  <c r="P82"/>
  <c r="O82"/>
  <c r="N82"/>
  <c r="M82"/>
  <c r="L82"/>
  <c r="K82"/>
  <c r="V81"/>
  <c r="U81"/>
  <c r="T81"/>
  <c r="S81"/>
  <c r="R81"/>
  <c r="Q81"/>
  <c r="P81"/>
  <c r="O81"/>
  <c r="N81"/>
  <c r="M81"/>
  <c r="L81"/>
  <c r="K81"/>
  <c r="V80"/>
  <c r="U80"/>
  <c r="T80"/>
  <c r="S80"/>
  <c r="R80"/>
  <c r="Q80"/>
  <c r="P80"/>
  <c r="O80"/>
  <c r="N80"/>
  <c r="M80"/>
  <c r="L80"/>
  <c r="K80"/>
  <c r="V79"/>
  <c r="U79"/>
  <c r="T79"/>
  <c r="S79"/>
  <c r="R79"/>
  <c r="Q79"/>
  <c r="P79"/>
  <c r="O79"/>
  <c r="N79"/>
  <c r="M79"/>
  <c r="L79"/>
  <c r="K79"/>
  <c r="V78"/>
  <c r="U78"/>
  <c r="T78"/>
  <c r="S78"/>
  <c r="R78"/>
  <c r="Q78"/>
  <c r="P78"/>
  <c r="O78"/>
  <c r="N78"/>
  <c r="M78"/>
  <c r="L78"/>
  <c r="K78"/>
  <c r="V77"/>
  <c r="U77"/>
  <c r="T77"/>
  <c r="S77"/>
  <c r="R77"/>
  <c r="Q77"/>
  <c r="P77"/>
  <c r="O77"/>
  <c r="N77"/>
  <c r="M77"/>
  <c r="L77"/>
  <c r="K77"/>
  <c r="V76"/>
  <c r="U76"/>
  <c r="T76"/>
  <c r="S76"/>
  <c r="R76"/>
  <c r="Q76"/>
  <c r="P76"/>
  <c r="O76"/>
  <c r="N76"/>
  <c r="M76"/>
  <c r="L76"/>
  <c r="K76"/>
  <c r="V75"/>
  <c r="U75"/>
  <c r="T75"/>
  <c r="S75"/>
  <c r="R75"/>
  <c r="Q75"/>
  <c r="P75"/>
  <c r="O75"/>
  <c r="N75"/>
  <c r="M75"/>
  <c r="L75"/>
  <c r="K75"/>
  <c r="V74"/>
  <c r="U74"/>
  <c r="T74"/>
  <c r="S74"/>
  <c r="R74"/>
  <c r="Q74"/>
  <c r="P74"/>
  <c r="O74"/>
  <c r="N74"/>
  <c r="M74"/>
  <c r="L74"/>
  <c r="K74"/>
  <c r="V73"/>
  <c r="U73"/>
  <c r="T73"/>
  <c r="S73"/>
  <c r="R73"/>
  <c r="Q73"/>
  <c r="P73"/>
  <c r="O73"/>
  <c r="N73"/>
  <c r="M73"/>
  <c r="L73"/>
  <c r="K73"/>
  <c r="V72"/>
  <c r="U72"/>
  <c r="T72"/>
  <c r="S72"/>
  <c r="R72"/>
  <c r="Q72"/>
  <c r="P72"/>
  <c r="O72"/>
  <c r="N72"/>
  <c r="M72"/>
  <c r="L72"/>
  <c r="K72"/>
  <c r="V71"/>
  <c r="U71"/>
  <c r="T71"/>
  <c r="S71"/>
  <c r="R71"/>
  <c r="Q71"/>
  <c r="P71"/>
  <c r="O71"/>
  <c r="N71"/>
  <c r="M71"/>
  <c r="L71"/>
  <c r="K71"/>
  <c r="V70"/>
  <c r="U70"/>
  <c r="T70"/>
  <c r="S70"/>
  <c r="R70"/>
  <c r="Q70"/>
  <c r="P70"/>
  <c r="O70"/>
  <c r="N70"/>
  <c r="M70"/>
  <c r="L70"/>
  <c r="K70"/>
  <c r="V69"/>
  <c r="U69"/>
  <c r="T69"/>
  <c r="S69"/>
  <c r="R69"/>
  <c r="Q69"/>
  <c r="P69"/>
  <c r="O69"/>
  <c r="N69"/>
  <c r="M69"/>
  <c r="L69"/>
  <c r="K69"/>
  <c r="V68"/>
  <c r="U68"/>
  <c r="T68"/>
  <c r="S68"/>
  <c r="R68"/>
  <c r="Q68"/>
  <c r="P68"/>
  <c r="O68"/>
  <c r="N68"/>
  <c r="M68"/>
  <c r="L68"/>
  <c r="K68"/>
  <c r="V67"/>
  <c r="U67"/>
  <c r="T67"/>
  <c r="S67"/>
  <c r="R67"/>
  <c r="Q67"/>
  <c r="P67"/>
  <c r="O67"/>
  <c r="N67"/>
  <c r="M67"/>
  <c r="L67"/>
  <c r="K67"/>
  <c r="V66"/>
  <c r="U66"/>
  <c r="T66"/>
  <c r="S66"/>
  <c r="R66"/>
  <c r="Q66"/>
  <c r="P66"/>
  <c r="O66"/>
  <c r="N66"/>
  <c r="M66"/>
  <c r="L66"/>
  <c r="K66"/>
  <c r="V65"/>
  <c r="U65"/>
  <c r="T65"/>
  <c r="S65"/>
  <c r="R65"/>
  <c r="Q65"/>
  <c r="P65"/>
  <c r="O65"/>
  <c r="N65"/>
  <c r="M65"/>
  <c r="L65"/>
  <c r="K65"/>
  <c r="V64"/>
  <c r="U64"/>
  <c r="T64"/>
  <c r="S64"/>
  <c r="R64"/>
  <c r="Q64"/>
  <c r="P64"/>
  <c r="O64"/>
  <c r="N64"/>
  <c r="M64"/>
  <c r="L64"/>
  <c r="K64"/>
  <c r="V63"/>
  <c r="U63"/>
  <c r="T63"/>
  <c r="S63"/>
  <c r="R63"/>
  <c r="Q63"/>
  <c r="P63"/>
  <c r="O63"/>
  <c r="N63"/>
  <c r="M63"/>
  <c r="L63"/>
  <c r="K63"/>
  <c r="V62"/>
  <c r="U62"/>
  <c r="T62"/>
  <c r="S62"/>
  <c r="R62"/>
  <c r="Q62"/>
  <c r="P62"/>
  <c r="O62"/>
  <c r="N62"/>
  <c r="M62"/>
  <c r="L62"/>
  <c r="K62"/>
  <c r="V61"/>
  <c r="U61"/>
  <c r="T61"/>
  <c r="S61"/>
  <c r="R61"/>
  <c r="Q61"/>
  <c r="P61"/>
  <c r="O61"/>
  <c r="N61"/>
  <c r="M61"/>
  <c r="L61"/>
  <c r="K61"/>
  <c r="V60"/>
  <c r="U60"/>
  <c r="T60"/>
  <c r="S60"/>
  <c r="R60"/>
  <c r="Q60"/>
  <c r="P60"/>
  <c r="O60"/>
  <c r="N60"/>
  <c r="M60"/>
  <c r="L60"/>
  <c r="K60"/>
  <c r="V59"/>
  <c r="U59"/>
  <c r="T59"/>
  <c r="S59"/>
  <c r="R59"/>
  <c r="Q59"/>
  <c r="P59"/>
  <c r="O59"/>
  <c r="N59"/>
  <c r="M59"/>
  <c r="L59"/>
  <c r="K59"/>
  <c r="V58"/>
  <c r="U58"/>
  <c r="T58"/>
  <c r="S58"/>
  <c r="R58"/>
  <c r="Q58"/>
  <c r="P58"/>
  <c r="O58"/>
  <c r="N58"/>
  <c r="M58"/>
  <c r="L58"/>
  <c r="K58"/>
  <c r="V57"/>
  <c r="U57"/>
  <c r="T57"/>
  <c r="S57"/>
  <c r="R57"/>
  <c r="Q57"/>
  <c r="P57"/>
  <c r="O57"/>
  <c r="N57"/>
  <c r="M57"/>
  <c r="L57"/>
  <c r="K57"/>
  <c r="V56"/>
  <c r="U56"/>
  <c r="T56"/>
  <c r="S56"/>
  <c r="R56"/>
  <c r="Q56"/>
  <c r="P56"/>
  <c r="O56"/>
  <c r="N56"/>
  <c r="M56"/>
  <c r="L56"/>
  <c r="K56"/>
  <c r="V55"/>
  <c r="U55"/>
  <c r="T55"/>
  <c r="S55"/>
  <c r="R55"/>
  <c r="Q55"/>
  <c r="P55"/>
  <c r="O55"/>
  <c r="N55"/>
  <c r="M55"/>
  <c r="L55"/>
  <c r="K55"/>
  <c r="V54"/>
  <c r="U54"/>
  <c r="T54"/>
  <c r="S54"/>
  <c r="R54"/>
  <c r="Q54"/>
  <c r="P54"/>
  <c r="O54"/>
  <c r="N54"/>
  <c r="M54"/>
  <c r="L54"/>
  <c r="K54"/>
  <c r="V53"/>
  <c r="U53"/>
  <c r="T53"/>
  <c r="S53"/>
  <c r="R53"/>
  <c r="Q53"/>
  <c r="P53"/>
  <c r="O53"/>
  <c r="N53"/>
  <c r="M53"/>
  <c r="L53"/>
  <c r="K53"/>
  <c r="V52"/>
  <c r="U52"/>
  <c r="T52"/>
  <c r="S52"/>
  <c r="R52"/>
  <c r="Q52"/>
  <c r="P52"/>
  <c r="O52"/>
  <c r="N52"/>
  <c r="M52"/>
  <c r="L52"/>
  <c r="K52"/>
  <c r="V51"/>
  <c r="U51"/>
  <c r="T51"/>
  <c r="S51"/>
  <c r="R51"/>
  <c r="Q51"/>
  <c r="P51"/>
  <c r="O51"/>
  <c r="N51"/>
  <c r="M51"/>
  <c r="L51"/>
  <c r="K51"/>
  <c r="V50"/>
  <c r="U50"/>
  <c r="T50"/>
  <c r="S50"/>
  <c r="R50"/>
  <c r="Q50"/>
  <c r="P50"/>
  <c r="O50"/>
  <c r="N50"/>
  <c r="M50"/>
  <c r="L50"/>
  <c r="K50"/>
  <c r="V49"/>
  <c r="U49"/>
  <c r="T49"/>
  <c r="S49"/>
  <c r="R49"/>
  <c r="Q49"/>
  <c r="P49"/>
  <c r="O49"/>
  <c r="N49"/>
  <c r="M49"/>
  <c r="L49"/>
  <c r="K49"/>
  <c r="V48"/>
  <c r="U48"/>
  <c r="T48"/>
  <c r="S48"/>
  <c r="R48"/>
  <c r="Q48"/>
  <c r="P48"/>
  <c r="O48"/>
  <c r="N48"/>
  <c r="M48"/>
  <c r="L48"/>
  <c r="K48"/>
  <c r="V47"/>
  <c r="U47"/>
  <c r="T47"/>
  <c r="S47"/>
  <c r="R47"/>
  <c r="Q47"/>
  <c r="P47"/>
  <c r="O47"/>
  <c r="N47"/>
  <c r="M47"/>
  <c r="L47"/>
  <c r="K47"/>
  <c r="V46"/>
  <c r="U46"/>
  <c r="T46"/>
  <c r="S46"/>
  <c r="R46"/>
  <c r="Q46"/>
  <c r="P46"/>
  <c r="O46"/>
  <c r="N46"/>
  <c r="M46"/>
  <c r="L46"/>
  <c r="K46"/>
  <c r="V45"/>
  <c r="U45"/>
  <c r="T45"/>
  <c r="S45"/>
  <c r="R45"/>
  <c r="Q45"/>
  <c r="P45"/>
  <c r="O45"/>
  <c r="N45"/>
  <c r="M45"/>
  <c r="L45"/>
  <c r="K45"/>
  <c r="V44"/>
  <c r="U44"/>
  <c r="T44"/>
  <c r="S44"/>
  <c r="R44"/>
  <c r="Q44"/>
  <c r="P44"/>
  <c r="O44"/>
  <c r="N44"/>
  <c r="M44"/>
  <c r="L44"/>
  <c r="K44"/>
  <c r="V43"/>
  <c r="U43"/>
  <c r="T43"/>
  <c r="S43"/>
  <c r="R43"/>
  <c r="Q43"/>
  <c r="P43"/>
  <c r="O43"/>
  <c r="N43"/>
  <c r="M43"/>
  <c r="L43"/>
  <c r="K43"/>
  <c r="V42"/>
  <c r="U42"/>
  <c r="T42"/>
  <c r="S42"/>
  <c r="R42"/>
  <c r="Q42"/>
  <c r="P42"/>
  <c r="O42"/>
  <c r="N42"/>
  <c r="M42"/>
  <c r="L42"/>
  <c r="K42"/>
  <c r="V41"/>
  <c r="U41"/>
  <c r="T41"/>
  <c r="S41"/>
  <c r="R41"/>
  <c r="Q41"/>
  <c r="P41"/>
  <c r="O41"/>
  <c r="N41"/>
  <c r="M41"/>
  <c r="L41"/>
  <c r="K41"/>
  <c r="V40"/>
  <c r="U40"/>
  <c r="T40"/>
  <c r="S40"/>
  <c r="R40"/>
  <c r="Q40"/>
  <c r="P40"/>
  <c r="O40"/>
  <c r="N40"/>
  <c r="M40"/>
  <c r="L40"/>
  <c r="K40"/>
  <c r="V39"/>
  <c r="U39"/>
  <c r="T39"/>
  <c r="S39"/>
  <c r="R39"/>
  <c r="Q39"/>
  <c r="P39"/>
  <c r="O39"/>
  <c r="N39"/>
  <c r="M39"/>
  <c r="L39"/>
  <c r="K39"/>
  <c r="V38"/>
  <c r="U38"/>
  <c r="T38"/>
  <c r="S38"/>
  <c r="R38"/>
  <c r="Q38"/>
  <c r="P38"/>
  <c r="O38"/>
  <c r="N38"/>
  <c r="M38"/>
  <c r="L38"/>
  <c r="K38"/>
  <c r="V37"/>
  <c r="U37"/>
  <c r="T37"/>
  <c r="S37"/>
  <c r="R37"/>
  <c r="Q37"/>
  <c r="P37"/>
  <c r="O37"/>
  <c r="N37"/>
  <c r="M37"/>
  <c r="L37"/>
  <c r="K37"/>
  <c r="V36"/>
  <c r="U36"/>
  <c r="T36"/>
  <c r="S36"/>
  <c r="R36"/>
  <c r="Q36"/>
  <c r="P36"/>
  <c r="O36"/>
  <c r="N36"/>
  <c r="M36"/>
  <c r="L36"/>
  <c r="K36"/>
  <c r="V35"/>
  <c r="U35"/>
  <c r="T35"/>
  <c r="S35"/>
  <c r="R35"/>
  <c r="Q35"/>
  <c r="P35"/>
  <c r="O35"/>
  <c r="N35"/>
  <c r="M35"/>
  <c r="L35"/>
  <c r="K35"/>
  <c r="V34"/>
  <c r="U34"/>
  <c r="T34"/>
  <c r="S34"/>
  <c r="R34"/>
  <c r="Q34"/>
  <c r="P34"/>
  <c r="O34"/>
  <c r="N34"/>
  <c r="M34"/>
  <c r="L34"/>
  <c r="K34"/>
  <c r="V33"/>
  <c r="U33"/>
  <c r="T33"/>
  <c r="S33"/>
  <c r="R33"/>
  <c r="Q33"/>
  <c r="P33"/>
  <c r="O33"/>
  <c r="N33"/>
  <c r="M33"/>
  <c r="L33"/>
  <c r="K33"/>
  <c r="V32"/>
  <c r="U32"/>
  <c r="T32"/>
  <c r="S32"/>
  <c r="R32"/>
  <c r="Q32"/>
  <c r="P32"/>
  <c r="O32"/>
  <c r="N32"/>
  <c r="M32"/>
  <c r="L32"/>
  <c r="K32"/>
  <c r="V31"/>
  <c r="U31"/>
  <c r="T31"/>
  <c r="S31"/>
  <c r="R31"/>
  <c r="Q31"/>
  <c r="P31"/>
  <c r="O31"/>
  <c r="N31"/>
  <c r="M31"/>
  <c r="L31"/>
  <c r="K31"/>
  <c r="V30"/>
  <c r="U30"/>
  <c r="T30"/>
  <c r="S30"/>
  <c r="R30"/>
  <c r="Q30"/>
  <c r="P30"/>
  <c r="O30"/>
  <c r="N30"/>
  <c r="M30"/>
  <c r="L30"/>
  <c r="K30"/>
  <c r="V29"/>
  <c r="U29"/>
  <c r="T29"/>
  <c r="S29"/>
  <c r="R29"/>
  <c r="Q29"/>
  <c r="P29"/>
  <c r="O29"/>
  <c r="N29"/>
  <c r="M29"/>
  <c r="L29"/>
  <c r="K29"/>
  <c r="V28"/>
  <c r="U28"/>
  <c r="T28"/>
  <c r="S28"/>
  <c r="R28"/>
  <c r="Q28"/>
  <c r="P28"/>
  <c r="O28"/>
  <c r="N28"/>
  <c r="M28"/>
  <c r="L28"/>
  <c r="K28"/>
  <c r="V27"/>
  <c r="U27"/>
  <c r="T27"/>
  <c r="S27"/>
  <c r="R27"/>
  <c r="Q27"/>
  <c r="P27"/>
  <c r="O27"/>
  <c r="N27"/>
  <c r="M27"/>
  <c r="L27"/>
  <c r="K27"/>
  <c r="V26"/>
  <c r="U26"/>
  <c r="T26"/>
  <c r="S26"/>
  <c r="R26"/>
  <c r="Q26"/>
  <c r="P26"/>
  <c r="O26"/>
  <c r="N26"/>
  <c r="M26"/>
  <c r="L26"/>
  <c r="K26"/>
  <c r="V25"/>
  <c r="U25"/>
  <c r="T25"/>
  <c r="S25"/>
  <c r="R25"/>
  <c r="Q25"/>
  <c r="P25"/>
  <c r="O25"/>
  <c r="N25"/>
  <c r="M25"/>
  <c r="L25"/>
  <c r="K25"/>
  <c r="V24"/>
  <c r="U24"/>
  <c r="T24"/>
  <c r="S24"/>
  <c r="R24"/>
  <c r="Q24"/>
  <c r="P24"/>
  <c r="O24"/>
  <c r="N24"/>
  <c r="M24"/>
  <c r="L24"/>
  <c r="K24"/>
  <c r="V23"/>
  <c r="U23"/>
  <c r="T23"/>
  <c r="S23"/>
  <c r="R23"/>
  <c r="Q23"/>
  <c r="P23"/>
  <c r="O23"/>
  <c r="N23"/>
  <c r="M23"/>
  <c r="L23"/>
  <c r="K23"/>
  <c r="V22"/>
  <c r="U22"/>
  <c r="T22"/>
  <c r="S22"/>
  <c r="R22"/>
  <c r="Q22"/>
  <c r="P22"/>
  <c r="O22"/>
  <c r="N22"/>
  <c r="M22"/>
  <c r="L22"/>
  <c r="K22"/>
  <c r="V21"/>
  <c r="U21"/>
  <c r="T21"/>
  <c r="S21"/>
  <c r="R21"/>
  <c r="Q21"/>
  <c r="P21"/>
  <c r="O21"/>
  <c r="N21"/>
  <c r="M21"/>
  <c r="L21"/>
  <c r="K21"/>
  <c r="V20"/>
  <c r="U20"/>
  <c r="T20"/>
  <c r="S20"/>
  <c r="R20"/>
  <c r="Q20"/>
  <c r="P20"/>
  <c r="O20"/>
  <c r="N20"/>
  <c r="M20"/>
  <c r="L20"/>
  <c r="K20"/>
  <c r="V19"/>
  <c r="U19"/>
  <c r="T19"/>
  <c r="S19"/>
  <c r="R19"/>
  <c r="Q19"/>
  <c r="P19"/>
  <c r="O19"/>
  <c r="N19"/>
  <c r="M19"/>
  <c r="L19"/>
  <c r="K19"/>
  <c r="V18"/>
  <c r="U18"/>
  <c r="T18"/>
  <c r="S18"/>
  <c r="R18"/>
  <c r="Q18"/>
  <c r="P18"/>
  <c r="O18"/>
  <c r="N18"/>
  <c r="M18"/>
  <c r="L18"/>
  <c r="K18"/>
  <c r="V17"/>
  <c r="U17"/>
  <c r="T17"/>
  <c r="S17"/>
  <c r="R17"/>
  <c r="Q17"/>
  <c r="P17"/>
  <c r="O17"/>
  <c r="N17"/>
  <c r="M17"/>
  <c r="L17"/>
  <c r="K17"/>
  <c r="V16"/>
  <c r="U16"/>
  <c r="T16"/>
  <c r="S16"/>
  <c r="R16"/>
  <c r="Q16"/>
  <c r="P16"/>
  <c r="O16"/>
  <c r="N16"/>
  <c r="M16"/>
  <c r="L16"/>
  <c r="K16"/>
  <c r="V15"/>
  <c r="U15"/>
  <c r="T15"/>
  <c r="S15"/>
  <c r="R15"/>
  <c r="Q15"/>
  <c r="P15"/>
  <c r="O15"/>
  <c r="N15"/>
  <c r="M15"/>
  <c r="L15"/>
  <c r="K15"/>
  <c r="V14"/>
  <c r="U14"/>
  <c r="T14"/>
  <c r="S14"/>
  <c r="R14"/>
  <c r="Q14"/>
  <c r="P14"/>
  <c r="O14"/>
  <c r="N14"/>
  <c r="M14"/>
  <c r="L14"/>
  <c r="K14"/>
  <c r="V13"/>
  <c r="U13"/>
  <c r="T13"/>
  <c r="S13"/>
  <c r="R13"/>
  <c r="Q13"/>
  <c r="P13"/>
  <c r="O13"/>
  <c r="N13"/>
  <c r="M13"/>
  <c r="L13"/>
  <c r="K13"/>
  <c r="V12"/>
  <c r="U12"/>
  <c r="T12"/>
  <c r="S12"/>
  <c r="R12"/>
  <c r="Q12"/>
  <c r="P12"/>
  <c r="O12"/>
  <c r="N12"/>
  <c r="M12"/>
  <c r="L12"/>
  <c r="K12"/>
  <c r="V11"/>
  <c r="U11"/>
  <c r="T11"/>
  <c r="S11"/>
  <c r="R11"/>
  <c r="Q11"/>
  <c r="P11"/>
  <c r="O11"/>
  <c r="N11"/>
  <c r="M11"/>
  <c r="L11"/>
  <c r="K11"/>
  <c r="V10"/>
  <c r="U10"/>
  <c r="T10"/>
  <c r="S10"/>
  <c r="R10"/>
  <c r="Q10"/>
  <c r="P10"/>
  <c r="O10"/>
  <c r="N10"/>
  <c r="M10"/>
  <c r="L10"/>
  <c r="K10"/>
  <c r="V9"/>
  <c r="U9"/>
  <c r="T9"/>
  <c r="S9"/>
  <c r="R9"/>
  <c r="Q9"/>
  <c r="P9"/>
  <c r="O9"/>
  <c r="N9"/>
  <c r="M9"/>
  <c r="L9"/>
  <c r="K9"/>
  <c r="V8"/>
  <c r="U8"/>
  <c r="T8"/>
  <c r="S8"/>
  <c r="R8"/>
  <c r="Q8"/>
  <c r="P8"/>
  <c r="O8"/>
  <c r="N8"/>
  <c r="M8"/>
  <c r="L8"/>
  <c r="K8"/>
  <c r="V7"/>
  <c r="U7"/>
  <c r="T7"/>
  <c r="S7"/>
  <c r="R7"/>
  <c r="Q7"/>
  <c r="P7"/>
  <c r="O7"/>
  <c r="N7"/>
  <c r="M7"/>
  <c r="L7"/>
  <c r="K7"/>
  <c r="V6"/>
  <c r="U6"/>
  <c r="T6"/>
  <c r="S6"/>
  <c r="R6"/>
  <c r="Q6"/>
  <c r="P6"/>
  <c r="O6"/>
  <c r="N6"/>
  <c r="M6"/>
  <c r="L6"/>
  <c r="K6"/>
  <c r="V5"/>
  <c r="U5"/>
  <c r="T5"/>
  <c r="S5"/>
  <c r="R5"/>
  <c r="Q5"/>
  <c r="P5"/>
  <c r="O5"/>
  <c r="N5"/>
  <c r="M5"/>
  <c r="L5"/>
  <c r="K5"/>
  <c r="V4"/>
  <c r="U4"/>
  <c r="T4"/>
  <c r="S4"/>
  <c r="R4"/>
  <c r="Q4"/>
  <c r="P4"/>
  <c r="O4"/>
  <c r="N4"/>
  <c r="M4"/>
  <c r="L4"/>
  <c r="K4"/>
  <c r="V3"/>
  <c r="U3"/>
  <c r="T3"/>
  <c r="S3"/>
  <c r="R3"/>
  <c r="Q3"/>
  <c r="P3"/>
  <c r="O3"/>
  <c r="N3"/>
  <c r="M3"/>
  <c r="L3"/>
  <c r="K3"/>
  <c r="H3"/>
  <c r="G3"/>
  <c r="I3" s="1"/>
  <c r="V2"/>
  <c r="I19" s="1"/>
  <c r="U2"/>
  <c r="H8" s="1"/>
  <c r="T2"/>
  <c r="I18" s="1"/>
  <c r="S2"/>
  <c r="I15" s="1"/>
  <c r="R2"/>
  <c r="Q2"/>
  <c r="I13" s="1"/>
  <c r="P2"/>
  <c r="I12" s="1"/>
  <c r="O2"/>
  <c r="I11" s="1"/>
  <c r="N2"/>
  <c r="I10" s="1"/>
  <c r="M2"/>
  <c r="H7" s="1"/>
  <c r="L2"/>
  <c r="H5" s="1"/>
  <c r="K2"/>
  <c r="H6" s="1"/>
  <c r="U125" i="16"/>
  <c r="T125"/>
  <c r="S125"/>
  <c r="R125"/>
  <c r="Q125"/>
  <c r="P125"/>
  <c r="O125"/>
  <c r="N125"/>
  <c r="M125"/>
  <c r="L125"/>
  <c r="K125"/>
  <c r="V91"/>
  <c r="U91"/>
  <c r="T91"/>
  <c r="S91"/>
  <c r="R91"/>
  <c r="Q91"/>
  <c r="P91"/>
  <c r="O91"/>
  <c r="N91"/>
  <c r="M91"/>
  <c r="L91"/>
  <c r="K91"/>
  <c r="I18" i="19" l="1"/>
  <c r="I19"/>
  <c r="H5"/>
  <c r="I10"/>
  <c r="I12"/>
  <c r="I14"/>
  <c r="H7"/>
  <c r="I11"/>
  <c r="I13"/>
  <c r="I15"/>
  <c r="H6"/>
  <c r="H8"/>
  <c r="H8" i="18"/>
  <c r="I14"/>
  <c r="I3"/>
  <c r="I16"/>
  <c r="I14" i="17"/>
  <c r="I16" s="1"/>
  <c r="U250" i="16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V180"/>
  <c r="S180"/>
  <c r="R180"/>
  <c r="Q180"/>
  <c r="P180"/>
  <c r="O180"/>
  <c r="N180"/>
  <c r="M180"/>
  <c r="L180"/>
  <c r="K180"/>
  <c r="V179"/>
  <c r="S179"/>
  <c r="R179"/>
  <c r="Q179"/>
  <c r="P179"/>
  <c r="O179"/>
  <c r="N179"/>
  <c r="M179"/>
  <c r="L179"/>
  <c r="K179"/>
  <c r="V178"/>
  <c r="S178"/>
  <c r="R178"/>
  <c r="Q178"/>
  <c r="P178"/>
  <c r="O178"/>
  <c r="N178"/>
  <c r="M178"/>
  <c r="L178"/>
  <c r="K178"/>
  <c r="V177"/>
  <c r="S177"/>
  <c r="R177"/>
  <c r="Q177"/>
  <c r="P177"/>
  <c r="O177"/>
  <c r="N177"/>
  <c r="M177"/>
  <c r="L177"/>
  <c r="K177"/>
  <c r="V176"/>
  <c r="S176"/>
  <c r="R176"/>
  <c r="Q176"/>
  <c r="P176"/>
  <c r="O176"/>
  <c r="N176"/>
  <c r="M176"/>
  <c r="L176"/>
  <c r="K176"/>
  <c r="V175"/>
  <c r="S175"/>
  <c r="R175"/>
  <c r="Q175"/>
  <c r="P175"/>
  <c r="O175"/>
  <c r="N175"/>
  <c r="M175"/>
  <c r="L175"/>
  <c r="K175"/>
  <c r="V174"/>
  <c r="S174"/>
  <c r="R174"/>
  <c r="Q174"/>
  <c r="P174"/>
  <c r="O174"/>
  <c r="N174"/>
  <c r="M174"/>
  <c r="L174"/>
  <c r="K174"/>
  <c r="V173"/>
  <c r="S173"/>
  <c r="R173"/>
  <c r="Q173"/>
  <c r="P173"/>
  <c r="O173"/>
  <c r="N173"/>
  <c r="M173"/>
  <c r="L173"/>
  <c r="K173"/>
  <c r="V172"/>
  <c r="S172"/>
  <c r="R172"/>
  <c r="Q172"/>
  <c r="P172"/>
  <c r="O172"/>
  <c r="N172"/>
  <c r="M172"/>
  <c r="L172"/>
  <c r="K172"/>
  <c r="V171"/>
  <c r="S171"/>
  <c r="R171"/>
  <c r="Q171"/>
  <c r="P171"/>
  <c r="O171"/>
  <c r="N171"/>
  <c r="M171"/>
  <c r="L171"/>
  <c r="K171"/>
  <c r="V170"/>
  <c r="S170"/>
  <c r="R170"/>
  <c r="Q170"/>
  <c r="P170"/>
  <c r="O170"/>
  <c r="N170"/>
  <c r="M170"/>
  <c r="L170"/>
  <c r="K170"/>
  <c r="V169"/>
  <c r="S169"/>
  <c r="R169"/>
  <c r="Q169"/>
  <c r="P169"/>
  <c r="O169"/>
  <c r="N169"/>
  <c r="M169"/>
  <c r="L169"/>
  <c r="K169"/>
  <c r="V168"/>
  <c r="S168"/>
  <c r="R168"/>
  <c r="Q168"/>
  <c r="P168"/>
  <c r="O168"/>
  <c r="N168"/>
  <c r="M168"/>
  <c r="L168"/>
  <c r="K168"/>
  <c r="V167"/>
  <c r="S167"/>
  <c r="R167"/>
  <c r="Q167"/>
  <c r="P167"/>
  <c r="O167"/>
  <c r="N167"/>
  <c r="M167"/>
  <c r="L167"/>
  <c r="K167"/>
  <c r="V166"/>
  <c r="S166"/>
  <c r="R166"/>
  <c r="Q166"/>
  <c r="P166"/>
  <c r="O166"/>
  <c r="N166"/>
  <c r="M166"/>
  <c r="L166"/>
  <c r="K166"/>
  <c r="V165"/>
  <c r="S165"/>
  <c r="R165"/>
  <c r="Q165"/>
  <c r="P165"/>
  <c r="O165"/>
  <c r="N165"/>
  <c r="M165"/>
  <c r="L165"/>
  <c r="K165"/>
  <c r="V164"/>
  <c r="S164"/>
  <c r="R164"/>
  <c r="Q164"/>
  <c r="P164"/>
  <c r="O164"/>
  <c r="N164"/>
  <c r="M164"/>
  <c r="L164"/>
  <c r="K164"/>
  <c r="V163"/>
  <c r="S163"/>
  <c r="R163"/>
  <c r="Q163"/>
  <c r="P163"/>
  <c r="O163"/>
  <c r="N163"/>
  <c r="M163"/>
  <c r="L163"/>
  <c r="K163"/>
  <c r="V162"/>
  <c r="S162"/>
  <c r="R162"/>
  <c r="Q162"/>
  <c r="P162"/>
  <c r="O162"/>
  <c r="N162"/>
  <c r="M162"/>
  <c r="L162"/>
  <c r="K162"/>
  <c r="V161"/>
  <c r="S161"/>
  <c r="R161"/>
  <c r="Q161"/>
  <c r="P161"/>
  <c r="O161"/>
  <c r="N161"/>
  <c r="M161"/>
  <c r="L161"/>
  <c r="K161"/>
  <c r="V160"/>
  <c r="S160"/>
  <c r="R160"/>
  <c r="Q160"/>
  <c r="P160"/>
  <c r="O160"/>
  <c r="N160"/>
  <c r="M160"/>
  <c r="L160"/>
  <c r="K160"/>
  <c r="V159"/>
  <c r="S159"/>
  <c r="R159"/>
  <c r="Q159"/>
  <c r="P159"/>
  <c r="O159"/>
  <c r="N159"/>
  <c r="M159"/>
  <c r="L159"/>
  <c r="K159"/>
  <c r="V158"/>
  <c r="S158"/>
  <c r="R158"/>
  <c r="Q158"/>
  <c r="P158"/>
  <c r="O158"/>
  <c r="N158"/>
  <c r="M158"/>
  <c r="L158"/>
  <c r="K158"/>
  <c r="V157"/>
  <c r="S157"/>
  <c r="R157"/>
  <c r="Q157"/>
  <c r="P157"/>
  <c r="O157"/>
  <c r="N157"/>
  <c r="M157"/>
  <c r="L157"/>
  <c r="K157"/>
  <c r="V156"/>
  <c r="S156"/>
  <c r="R156"/>
  <c r="Q156"/>
  <c r="P156"/>
  <c r="O156"/>
  <c r="N156"/>
  <c r="M156"/>
  <c r="L156"/>
  <c r="K156"/>
  <c r="V155"/>
  <c r="S155"/>
  <c r="R155"/>
  <c r="Q155"/>
  <c r="P155"/>
  <c r="O155"/>
  <c r="N155"/>
  <c r="M155"/>
  <c r="L155"/>
  <c r="K155"/>
  <c r="V154"/>
  <c r="S154"/>
  <c r="R154"/>
  <c r="Q154"/>
  <c r="P154"/>
  <c r="O154"/>
  <c r="N154"/>
  <c r="M154"/>
  <c r="L154"/>
  <c r="K154"/>
  <c r="V153"/>
  <c r="S153"/>
  <c r="R153"/>
  <c r="Q153"/>
  <c r="P153"/>
  <c r="O153"/>
  <c r="N153"/>
  <c r="M153"/>
  <c r="L153"/>
  <c r="K153"/>
  <c r="V152"/>
  <c r="S152"/>
  <c r="R152"/>
  <c r="Q152"/>
  <c r="P152"/>
  <c r="O152"/>
  <c r="N152"/>
  <c r="M152"/>
  <c r="L152"/>
  <c r="K152"/>
  <c r="V151"/>
  <c r="T151"/>
  <c r="S151"/>
  <c r="R151"/>
  <c r="Q151"/>
  <c r="P151"/>
  <c r="O151"/>
  <c r="N151"/>
  <c r="M151"/>
  <c r="L151"/>
  <c r="K151"/>
  <c r="V150"/>
  <c r="T150"/>
  <c r="S150"/>
  <c r="R150"/>
  <c r="Q150"/>
  <c r="P150"/>
  <c r="O150"/>
  <c r="N150"/>
  <c r="M150"/>
  <c r="L150"/>
  <c r="K150"/>
  <c r="V149"/>
  <c r="T149"/>
  <c r="S149"/>
  <c r="R149"/>
  <c r="Q149"/>
  <c r="P149"/>
  <c r="O149"/>
  <c r="N149"/>
  <c r="M149"/>
  <c r="L149"/>
  <c r="K149"/>
  <c r="V148"/>
  <c r="T148"/>
  <c r="S148"/>
  <c r="R148"/>
  <c r="Q148"/>
  <c r="P148"/>
  <c r="O148"/>
  <c r="N148"/>
  <c r="M148"/>
  <c r="L148"/>
  <c r="K148"/>
  <c r="V147"/>
  <c r="T147"/>
  <c r="S147"/>
  <c r="R147"/>
  <c r="Q147"/>
  <c r="P147"/>
  <c r="O147"/>
  <c r="N147"/>
  <c r="M147"/>
  <c r="L147"/>
  <c r="K147"/>
  <c r="V146"/>
  <c r="T146"/>
  <c r="S146"/>
  <c r="R146"/>
  <c r="Q146"/>
  <c r="P146"/>
  <c r="O146"/>
  <c r="N146"/>
  <c r="M146"/>
  <c r="L146"/>
  <c r="K146"/>
  <c r="V145"/>
  <c r="T145"/>
  <c r="S145"/>
  <c r="R145"/>
  <c r="Q145"/>
  <c r="P145"/>
  <c r="O145"/>
  <c r="N145"/>
  <c r="M145"/>
  <c r="L145"/>
  <c r="K145"/>
  <c r="V144"/>
  <c r="T144"/>
  <c r="S144"/>
  <c r="R144"/>
  <c r="Q144"/>
  <c r="P144"/>
  <c r="O144"/>
  <c r="N144"/>
  <c r="M144"/>
  <c r="L144"/>
  <c r="K144"/>
  <c r="V143"/>
  <c r="T143"/>
  <c r="S143"/>
  <c r="R143"/>
  <c r="Q143"/>
  <c r="P143"/>
  <c r="O143"/>
  <c r="N143"/>
  <c r="M143"/>
  <c r="L143"/>
  <c r="K143"/>
  <c r="V142"/>
  <c r="T142"/>
  <c r="S142"/>
  <c r="R142"/>
  <c r="Q142"/>
  <c r="P142"/>
  <c r="O142"/>
  <c r="N142"/>
  <c r="M142"/>
  <c r="L142"/>
  <c r="K142"/>
  <c r="V141"/>
  <c r="T141"/>
  <c r="S141"/>
  <c r="R141"/>
  <c r="Q141"/>
  <c r="P141"/>
  <c r="O141"/>
  <c r="N141"/>
  <c r="M141"/>
  <c r="L141"/>
  <c r="K141"/>
  <c r="V140"/>
  <c r="T140"/>
  <c r="S140"/>
  <c r="R140"/>
  <c r="Q140"/>
  <c r="P140"/>
  <c r="O140"/>
  <c r="N140"/>
  <c r="M140"/>
  <c r="L140"/>
  <c r="K140"/>
  <c r="V139"/>
  <c r="T139"/>
  <c r="S139"/>
  <c r="R139"/>
  <c r="Q139"/>
  <c r="P139"/>
  <c r="O139"/>
  <c r="N139"/>
  <c r="M139"/>
  <c r="L139"/>
  <c r="K139"/>
  <c r="V138"/>
  <c r="T138"/>
  <c r="S138"/>
  <c r="R138"/>
  <c r="Q138"/>
  <c r="P138"/>
  <c r="O138"/>
  <c r="N138"/>
  <c r="M138"/>
  <c r="L138"/>
  <c r="K138"/>
  <c r="V137"/>
  <c r="T137"/>
  <c r="S137"/>
  <c r="R137"/>
  <c r="Q137"/>
  <c r="P137"/>
  <c r="O137"/>
  <c r="N137"/>
  <c r="M137"/>
  <c r="L137"/>
  <c r="K137"/>
  <c r="V136"/>
  <c r="T136"/>
  <c r="S136"/>
  <c r="R136"/>
  <c r="Q136"/>
  <c r="P136"/>
  <c r="O136"/>
  <c r="N136"/>
  <c r="M136"/>
  <c r="L136"/>
  <c r="K136"/>
  <c r="V135"/>
  <c r="T135"/>
  <c r="S135"/>
  <c r="R135"/>
  <c r="Q135"/>
  <c r="P135"/>
  <c r="O135"/>
  <c r="N135"/>
  <c r="M135"/>
  <c r="L135"/>
  <c r="K135"/>
  <c r="V134"/>
  <c r="T134"/>
  <c r="S134"/>
  <c r="R134"/>
  <c r="Q134"/>
  <c r="P134"/>
  <c r="O134"/>
  <c r="N134"/>
  <c r="M134"/>
  <c r="L134"/>
  <c r="K134"/>
  <c r="V133"/>
  <c r="T133"/>
  <c r="S133"/>
  <c r="R133"/>
  <c r="Q133"/>
  <c r="P133"/>
  <c r="O133"/>
  <c r="N133"/>
  <c r="M133"/>
  <c r="L133"/>
  <c r="K133"/>
  <c r="V132"/>
  <c r="T132"/>
  <c r="S132"/>
  <c r="R132"/>
  <c r="Q132"/>
  <c r="P132"/>
  <c r="O132"/>
  <c r="N132"/>
  <c r="M132"/>
  <c r="L132"/>
  <c r="K132"/>
  <c r="V131"/>
  <c r="T131"/>
  <c r="S131"/>
  <c r="R131"/>
  <c r="Q131"/>
  <c r="P131"/>
  <c r="O131"/>
  <c r="N131"/>
  <c r="M131"/>
  <c r="L131"/>
  <c r="K131"/>
  <c r="V130"/>
  <c r="T130"/>
  <c r="S130"/>
  <c r="R130"/>
  <c r="Q130"/>
  <c r="P130"/>
  <c r="O130"/>
  <c r="N130"/>
  <c r="M130"/>
  <c r="L130"/>
  <c r="K130"/>
  <c r="V129"/>
  <c r="T129"/>
  <c r="S129"/>
  <c r="R129"/>
  <c r="Q129"/>
  <c r="P129"/>
  <c r="O129"/>
  <c r="N129"/>
  <c r="M129"/>
  <c r="L129"/>
  <c r="K129"/>
  <c r="V128"/>
  <c r="T128"/>
  <c r="S128"/>
  <c r="R128"/>
  <c r="Q128"/>
  <c r="P128"/>
  <c r="O128"/>
  <c r="N128"/>
  <c r="M128"/>
  <c r="L128"/>
  <c r="K128"/>
  <c r="V127"/>
  <c r="T127"/>
  <c r="S127"/>
  <c r="R127"/>
  <c r="Q127"/>
  <c r="P127"/>
  <c r="O127"/>
  <c r="N127"/>
  <c r="M127"/>
  <c r="L127"/>
  <c r="K127"/>
  <c r="V126"/>
  <c r="T126"/>
  <c r="S126"/>
  <c r="R126"/>
  <c r="Q126"/>
  <c r="P126"/>
  <c r="O126"/>
  <c r="N126"/>
  <c r="M126"/>
  <c r="L126"/>
  <c r="K126"/>
  <c r="V125"/>
  <c r="V124"/>
  <c r="T124"/>
  <c r="S124"/>
  <c r="R124"/>
  <c r="Q124"/>
  <c r="P124"/>
  <c r="O124"/>
  <c r="N124"/>
  <c r="M124"/>
  <c r="L124"/>
  <c r="K124"/>
  <c r="V123"/>
  <c r="T123"/>
  <c r="S123"/>
  <c r="R123"/>
  <c r="Q123"/>
  <c r="P123"/>
  <c r="O123"/>
  <c r="N123"/>
  <c r="M123"/>
  <c r="L123"/>
  <c r="K123"/>
  <c r="V122"/>
  <c r="T122"/>
  <c r="S122"/>
  <c r="R122"/>
  <c r="Q122"/>
  <c r="P122"/>
  <c r="O122"/>
  <c r="N122"/>
  <c r="M122"/>
  <c r="L122"/>
  <c r="K122"/>
  <c r="V121"/>
  <c r="T121"/>
  <c r="S121"/>
  <c r="R121"/>
  <c r="Q121"/>
  <c r="P121"/>
  <c r="O121"/>
  <c r="N121"/>
  <c r="M121"/>
  <c r="L121"/>
  <c r="K121"/>
  <c r="V120"/>
  <c r="T120"/>
  <c r="S120"/>
  <c r="R120"/>
  <c r="Q120"/>
  <c r="P120"/>
  <c r="O120"/>
  <c r="N120"/>
  <c r="M120"/>
  <c r="L120"/>
  <c r="K120"/>
  <c r="V119"/>
  <c r="T119"/>
  <c r="S119"/>
  <c r="R119"/>
  <c r="Q119"/>
  <c r="P119"/>
  <c r="O119"/>
  <c r="N119"/>
  <c r="M119"/>
  <c r="L119"/>
  <c r="K119"/>
  <c r="V118"/>
  <c r="T118"/>
  <c r="S118"/>
  <c r="R118"/>
  <c r="Q118"/>
  <c r="P118"/>
  <c r="O118"/>
  <c r="N118"/>
  <c r="M118"/>
  <c r="L118"/>
  <c r="K118"/>
  <c r="V117"/>
  <c r="T117"/>
  <c r="S117"/>
  <c r="R117"/>
  <c r="Q117"/>
  <c r="P117"/>
  <c r="O117"/>
  <c r="N117"/>
  <c r="M117"/>
  <c r="L117"/>
  <c r="K117"/>
  <c r="V116"/>
  <c r="T116"/>
  <c r="S116"/>
  <c r="R116"/>
  <c r="Q116"/>
  <c r="P116"/>
  <c r="O116"/>
  <c r="N116"/>
  <c r="M116"/>
  <c r="L116"/>
  <c r="K116"/>
  <c r="V115"/>
  <c r="T115"/>
  <c r="S115"/>
  <c r="R115"/>
  <c r="Q115"/>
  <c r="P115"/>
  <c r="O115"/>
  <c r="N115"/>
  <c r="M115"/>
  <c r="L115"/>
  <c r="K115"/>
  <c r="V114"/>
  <c r="T114"/>
  <c r="S114"/>
  <c r="R114"/>
  <c r="Q114"/>
  <c r="P114"/>
  <c r="O114"/>
  <c r="N114"/>
  <c r="M114"/>
  <c r="L114"/>
  <c r="K114"/>
  <c r="V113"/>
  <c r="T113"/>
  <c r="S113"/>
  <c r="R113"/>
  <c r="Q113"/>
  <c r="P113"/>
  <c r="O113"/>
  <c r="N113"/>
  <c r="M113"/>
  <c r="L113"/>
  <c r="K113"/>
  <c r="V112"/>
  <c r="T112"/>
  <c r="S112"/>
  <c r="R112"/>
  <c r="Q112"/>
  <c r="P112"/>
  <c r="O112"/>
  <c r="N112"/>
  <c r="M112"/>
  <c r="L112"/>
  <c r="K112"/>
  <c r="V111"/>
  <c r="T111"/>
  <c r="S111"/>
  <c r="R111"/>
  <c r="Q111"/>
  <c r="P111"/>
  <c r="O111"/>
  <c r="N111"/>
  <c r="M111"/>
  <c r="L111"/>
  <c r="K111"/>
  <c r="V110"/>
  <c r="T110"/>
  <c r="S110"/>
  <c r="R110"/>
  <c r="Q110"/>
  <c r="P110"/>
  <c r="O110"/>
  <c r="N110"/>
  <c r="M110"/>
  <c r="L110"/>
  <c r="K110"/>
  <c r="V109"/>
  <c r="T109"/>
  <c r="S109"/>
  <c r="R109"/>
  <c r="Q109"/>
  <c r="P109"/>
  <c r="O109"/>
  <c r="N109"/>
  <c r="M109"/>
  <c r="L109"/>
  <c r="K109"/>
  <c r="V108"/>
  <c r="T108"/>
  <c r="S108"/>
  <c r="R108"/>
  <c r="Q108"/>
  <c r="P108"/>
  <c r="O108"/>
  <c r="N108"/>
  <c r="M108"/>
  <c r="L108"/>
  <c r="K108"/>
  <c r="V107"/>
  <c r="T107"/>
  <c r="S107"/>
  <c r="R107"/>
  <c r="Q107"/>
  <c r="P107"/>
  <c r="O107"/>
  <c r="N107"/>
  <c r="M107"/>
  <c r="L107"/>
  <c r="K107"/>
  <c r="V106"/>
  <c r="T106"/>
  <c r="S106"/>
  <c r="R106"/>
  <c r="Q106"/>
  <c r="P106"/>
  <c r="O106"/>
  <c r="N106"/>
  <c r="M106"/>
  <c r="L106"/>
  <c r="K106"/>
  <c r="V105"/>
  <c r="T105"/>
  <c r="S105"/>
  <c r="R105"/>
  <c r="Q105"/>
  <c r="P105"/>
  <c r="O105"/>
  <c r="N105"/>
  <c r="M105"/>
  <c r="L105"/>
  <c r="K105"/>
  <c r="V104"/>
  <c r="T104"/>
  <c r="S104"/>
  <c r="R104"/>
  <c r="Q104"/>
  <c r="P104"/>
  <c r="O104"/>
  <c r="N104"/>
  <c r="M104"/>
  <c r="L104"/>
  <c r="K104"/>
  <c r="V103"/>
  <c r="T103"/>
  <c r="S103"/>
  <c r="R103"/>
  <c r="Q103"/>
  <c r="P103"/>
  <c r="O103"/>
  <c r="N103"/>
  <c r="M103"/>
  <c r="L103"/>
  <c r="K103"/>
  <c r="V102"/>
  <c r="T102"/>
  <c r="S102"/>
  <c r="R102"/>
  <c r="Q102"/>
  <c r="P102"/>
  <c r="O102"/>
  <c r="N102"/>
  <c r="M102"/>
  <c r="L102"/>
  <c r="K102"/>
  <c r="V101"/>
  <c r="T101"/>
  <c r="S101"/>
  <c r="R101"/>
  <c r="Q101"/>
  <c r="P101"/>
  <c r="O101"/>
  <c r="N101"/>
  <c r="M101"/>
  <c r="L101"/>
  <c r="K101"/>
  <c r="V100"/>
  <c r="T100"/>
  <c r="S100"/>
  <c r="R100"/>
  <c r="Q100"/>
  <c r="P100"/>
  <c r="O100"/>
  <c r="N100"/>
  <c r="M100"/>
  <c r="L100"/>
  <c r="K100"/>
  <c r="V99"/>
  <c r="T99"/>
  <c r="S99"/>
  <c r="R99"/>
  <c r="Q99"/>
  <c r="P99"/>
  <c r="O99"/>
  <c r="N99"/>
  <c r="M99"/>
  <c r="L99"/>
  <c r="K99"/>
  <c r="V98"/>
  <c r="T98"/>
  <c r="S98"/>
  <c r="R98"/>
  <c r="Q98"/>
  <c r="P98"/>
  <c r="O98"/>
  <c r="N98"/>
  <c r="M98"/>
  <c r="L98"/>
  <c r="K98"/>
  <c r="V97"/>
  <c r="T97"/>
  <c r="S97"/>
  <c r="R97"/>
  <c r="Q97"/>
  <c r="P97"/>
  <c r="O97"/>
  <c r="N97"/>
  <c r="M97"/>
  <c r="L97"/>
  <c r="K97"/>
  <c r="V96"/>
  <c r="T96"/>
  <c r="S96"/>
  <c r="R96"/>
  <c r="Q96"/>
  <c r="P96"/>
  <c r="O96"/>
  <c r="N96"/>
  <c r="M96"/>
  <c r="L96"/>
  <c r="K96"/>
  <c r="V95"/>
  <c r="T95"/>
  <c r="S95"/>
  <c r="R95"/>
  <c r="Q95"/>
  <c r="P95"/>
  <c r="O95"/>
  <c r="N95"/>
  <c r="M95"/>
  <c r="L95"/>
  <c r="K95"/>
  <c r="V94"/>
  <c r="T94"/>
  <c r="S94"/>
  <c r="R94"/>
  <c r="Q94"/>
  <c r="P94"/>
  <c r="O94"/>
  <c r="N94"/>
  <c r="M94"/>
  <c r="L94"/>
  <c r="K94"/>
  <c r="V93"/>
  <c r="T93"/>
  <c r="S93"/>
  <c r="R93"/>
  <c r="Q93"/>
  <c r="P93"/>
  <c r="O93"/>
  <c r="N93"/>
  <c r="M93"/>
  <c r="L93"/>
  <c r="K93"/>
  <c r="V92"/>
  <c r="T92"/>
  <c r="S92"/>
  <c r="R92"/>
  <c r="Q92"/>
  <c r="P92"/>
  <c r="O92"/>
  <c r="N92"/>
  <c r="M92"/>
  <c r="L92"/>
  <c r="K92"/>
  <c r="V90"/>
  <c r="T90"/>
  <c r="S90"/>
  <c r="R90"/>
  <c r="Q90"/>
  <c r="P90"/>
  <c r="O90"/>
  <c r="N90"/>
  <c r="M90"/>
  <c r="L90"/>
  <c r="K90"/>
  <c r="V89"/>
  <c r="T89"/>
  <c r="S89"/>
  <c r="R89"/>
  <c r="Q89"/>
  <c r="P89"/>
  <c r="O89"/>
  <c r="N89"/>
  <c r="M89"/>
  <c r="L89"/>
  <c r="K89"/>
  <c r="V88"/>
  <c r="T88"/>
  <c r="S88"/>
  <c r="R88"/>
  <c r="Q88"/>
  <c r="P88"/>
  <c r="O88"/>
  <c r="N88"/>
  <c r="M88"/>
  <c r="L88"/>
  <c r="K88"/>
  <c r="V87"/>
  <c r="T87"/>
  <c r="S87"/>
  <c r="R87"/>
  <c r="Q87"/>
  <c r="P87"/>
  <c r="O87"/>
  <c r="N87"/>
  <c r="M87"/>
  <c r="L87"/>
  <c r="K87"/>
  <c r="V86"/>
  <c r="T86"/>
  <c r="S86"/>
  <c r="R86"/>
  <c r="Q86"/>
  <c r="P86"/>
  <c r="O86"/>
  <c r="N86"/>
  <c r="M86"/>
  <c r="L86"/>
  <c r="K86"/>
  <c r="V85"/>
  <c r="T85"/>
  <c r="S85"/>
  <c r="R85"/>
  <c r="Q85"/>
  <c r="P85"/>
  <c r="O85"/>
  <c r="N85"/>
  <c r="M85"/>
  <c r="L85"/>
  <c r="K85"/>
  <c r="V84"/>
  <c r="T84"/>
  <c r="S84"/>
  <c r="R84"/>
  <c r="Q84"/>
  <c r="P84"/>
  <c r="O84"/>
  <c r="N84"/>
  <c r="M84"/>
  <c r="L84"/>
  <c r="K84"/>
  <c r="V83"/>
  <c r="T83"/>
  <c r="S83"/>
  <c r="R83"/>
  <c r="Q83"/>
  <c r="P83"/>
  <c r="O83"/>
  <c r="N83"/>
  <c r="M83"/>
  <c r="L83"/>
  <c r="K83"/>
  <c r="V82"/>
  <c r="T82"/>
  <c r="S82"/>
  <c r="R82"/>
  <c r="Q82"/>
  <c r="P82"/>
  <c r="O82"/>
  <c r="N82"/>
  <c r="M82"/>
  <c r="L82"/>
  <c r="K82"/>
  <c r="V81"/>
  <c r="T81"/>
  <c r="S81"/>
  <c r="R81"/>
  <c r="Q81"/>
  <c r="P81"/>
  <c r="O81"/>
  <c r="N81"/>
  <c r="M81"/>
  <c r="L81"/>
  <c r="K81"/>
  <c r="V80"/>
  <c r="T80"/>
  <c r="S80"/>
  <c r="R80"/>
  <c r="Q80"/>
  <c r="P80"/>
  <c r="O80"/>
  <c r="N80"/>
  <c r="M80"/>
  <c r="L80"/>
  <c r="K80"/>
  <c r="V79"/>
  <c r="T79"/>
  <c r="S79"/>
  <c r="R79"/>
  <c r="Q79"/>
  <c r="P79"/>
  <c r="O79"/>
  <c r="N79"/>
  <c r="M79"/>
  <c r="L79"/>
  <c r="K79"/>
  <c r="V78"/>
  <c r="T78"/>
  <c r="S78"/>
  <c r="R78"/>
  <c r="Q78"/>
  <c r="P78"/>
  <c r="O78"/>
  <c r="N78"/>
  <c r="M78"/>
  <c r="L78"/>
  <c r="K78"/>
  <c r="V77"/>
  <c r="T77"/>
  <c r="S77"/>
  <c r="R77"/>
  <c r="Q77"/>
  <c r="P77"/>
  <c r="O77"/>
  <c r="N77"/>
  <c r="M77"/>
  <c r="L77"/>
  <c r="K77"/>
  <c r="V76"/>
  <c r="T76"/>
  <c r="S76"/>
  <c r="R76"/>
  <c r="Q76"/>
  <c r="P76"/>
  <c r="O76"/>
  <c r="N76"/>
  <c r="M76"/>
  <c r="L76"/>
  <c r="K76"/>
  <c r="V75"/>
  <c r="T75"/>
  <c r="S75"/>
  <c r="R75"/>
  <c r="Q75"/>
  <c r="P75"/>
  <c r="O75"/>
  <c r="N75"/>
  <c r="M75"/>
  <c r="L75"/>
  <c r="K75"/>
  <c r="V74"/>
  <c r="T74"/>
  <c r="S74"/>
  <c r="R74"/>
  <c r="Q74"/>
  <c r="P74"/>
  <c r="O74"/>
  <c r="N74"/>
  <c r="M74"/>
  <c r="L74"/>
  <c r="K74"/>
  <c r="V73"/>
  <c r="T73"/>
  <c r="S73"/>
  <c r="R73"/>
  <c r="Q73"/>
  <c r="P73"/>
  <c r="O73"/>
  <c r="N73"/>
  <c r="M73"/>
  <c r="L73"/>
  <c r="K73"/>
  <c r="V72"/>
  <c r="T72"/>
  <c r="S72"/>
  <c r="R72"/>
  <c r="Q72"/>
  <c r="P72"/>
  <c r="O72"/>
  <c r="N72"/>
  <c r="M72"/>
  <c r="L72"/>
  <c r="K72"/>
  <c r="V71"/>
  <c r="T71"/>
  <c r="S71"/>
  <c r="R71"/>
  <c r="Q71"/>
  <c r="P71"/>
  <c r="O71"/>
  <c r="N71"/>
  <c r="M71"/>
  <c r="L71"/>
  <c r="K71"/>
  <c r="V70"/>
  <c r="T70"/>
  <c r="S70"/>
  <c r="R70"/>
  <c r="Q70"/>
  <c r="P70"/>
  <c r="O70"/>
  <c r="N70"/>
  <c r="M70"/>
  <c r="L70"/>
  <c r="K70"/>
  <c r="V69"/>
  <c r="T69"/>
  <c r="S69"/>
  <c r="R69"/>
  <c r="Q69"/>
  <c r="P69"/>
  <c r="O69"/>
  <c r="N69"/>
  <c r="M69"/>
  <c r="L69"/>
  <c r="K69"/>
  <c r="V68"/>
  <c r="T68"/>
  <c r="S68"/>
  <c r="R68"/>
  <c r="Q68"/>
  <c r="P68"/>
  <c r="O68"/>
  <c r="N68"/>
  <c r="M68"/>
  <c r="L68"/>
  <c r="K68"/>
  <c r="V67"/>
  <c r="T67"/>
  <c r="S67"/>
  <c r="R67"/>
  <c r="Q67"/>
  <c r="P67"/>
  <c r="O67"/>
  <c r="N67"/>
  <c r="M67"/>
  <c r="L67"/>
  <c r="K67"/>
  <c r="V66"/>
  <c r="T66"/>
  <c r="S66"/>
  <c r="R66"/>
  <c r="Q66"/>
  <c r="P66"/>
  <c r="O66"/>
  <c r="N66"/>
  <c r="M66"/>
  <c r="L66"/>
  <c r="K66"/>
  <c r="V65"/>
  <c r="T65"/>
  <c r="S65"/>
  <c r="R65"/>
  <c r="Q65"/>
  <c r="P65"/>
  <c r="O65"/>
  <c r="N65"/>
  <c r="M65"/>
  <c r="L65"/>
  <c r="K65"/>
  <c r="V64"/>
  <c r="T64"/>
  <c r="S64"/>
  <c r="R64"/>
  <c r="Q64"/>
  <c r="P64"/>
  <c r="O64"/>
  <c r="N64"/>
  <c r="M64"/>
  <c r="L64"/>
  <c r="K64"/>
  <c r="V63"/>
  <c r="T63"/>
  <c r="S63"/>
  <c r="R63"/>
  <c r="Q63"/>
  <c r="P63"/>
  <c r="O63"/>
  <c r="N63"/>
  <c r="M63"/>
  <c r="L63"/>
  <c r="K63"/>
  <c r="V62"/>
  <c r="T62"/>
  <c r="S62"/>
  <c r="R62"/>
  <c r="Q62"/>
  <c r="P62"/>
  <c r="O62"/>
  <c r="N62"/>
  <c r="M62"/>
  <c r="L62"/>
  <c r="K62"/>
  <c r="V61"/>
  <c r="T61"/>
  <c r="S61"/>
  <c r="R61"/>
  <c r="Q61"/>
  <c r="P61"/>
  <c r="O61"/>
  <c r="N61"/>
  <c r="M61"/>
  <c r="L61"/>
  <c r="K61"/>
  <c r="V60"/>
  <c r="T60"/>
  <c r="S60"/>
  <c r="R60"/>
  <c r="Q60"/>
  <c r="P60"/>
  <c r="O60"/>
  <c r="N60"/>
  <c r="M60"/>
  <c r="L60"/>
  <c r="K60"/>
  <c r="V59"/>
  <c r="T59"/>
  <c r="S59"/>
  <c r="R59"/>
  <c r="Q59"/>
  <c r="P59"/>
  <c r="O59"/>
  <c r="N59"/>
  <c r="M59"/>
  <c r="L59"/>
  <c r="K59"/>
  <c r="V58"/>
  <c r="T58"/>
  <c r="S58"/>
  <c r="R58"/>
  <c r="Q58"/>
  <c r="P58"/>
  <c r="O58"/>
  <c r="N58"/>
  <c r="M58"/>
  <c r="L58"/>
  <c r="K58"/>
  <c r="V57"/>
  <c r="T57"/>
  <c r="S57"/>
  <c r="R57"/>
  <c r="Q57"/>
  <c r="P57"/>
  <c r="O57"/>
  <c r="N57"/>
  <c r="M57"/>
  <c r="L57"/>
  <c r="K57"/>
  <c r="V56"/>
  <c r="T56"/>
  <c r="S56"/>
  <c r="R56"/>
  <c r="Q56"/>
  <c r="P56"/>
  <c r="O56"/>
  <c r="N56"/>
  <c r="M56"/>
  <c r="L56"/>
  <c r="K56"/>
  <c r="V55"/>
  <c r="T55"/>
  <c r="S55"/>
  <c r="R55"/>
  <c r="Q55"/>
  <c r="P55"/>
  <c r="O55"/>
  <c r="N55"/>
  <c r="M55"/>
  <c r="L55"/>
  <c r="K55"/>
  <c r="V54"/>
  <c r="T54"/>
  <c r="S54"/>
  <c r="R54"/>
  <c r="Q54"/>
  <c r="P54"/>
  <c r="O54"/>
  <c r="N54"/>
  <c r="M54"/>
  <c r="L54"/>
  <c r="K54"/>
  <c r="V53"/>
  <c r="T53"/>
  <c r="S53"/>
  <c r="R53"/>
  <c r="Q53"/>
  <c r="P53"/>
  <c r="O53"/>
  <c r="N53"/>
  <c r="M53"/>
  <c r="L53"/>
  <c r="K53"/>
  <c r="V52"/>
  <c r="T52"/>
  <c r="S52"/>
  <c r="R52"/>
  <c r="Q52"/>
  <c r="P52"/>
  <c r="O52"/>
  <c r="N52"/>
  <c r="M52"/>
  <c r="L52"/>
  <c r="K52"/>
  <c r="V51"/>
  <c r="T51"/>
  <c r="S51"/>
  <c r="R51"/>
  <c r="Q51"/>
  <c r="P51"/>
  <c r="O51"/>
  <c r="N51"/>
  <c r="M51"/>
  <c r="L51"/>
  <c r="K51"/>
  <c r="V50"/>
  <c r="T50"/>
  <c r="S50"/>
  <c r="R50"/>
  <c r="Q50"/>
  <c r="P50"/>
  <c r="O50"/>
  <c r="N50"/>
  <c r="M50"/>
  <c r="L50"/>
  <c r="K50"/>
  <c r="V49"/>
  <c r="T49"/>
  <c r="S49"/>
  <c r="R49"/>
  <c r="Q49"/>
  <c r="P49"/>
  <c r="O49"/>
  <c r="N49"/>
  <c r="M49"/>
  <c r="L49"/>
  <c r="K49"/>
  <c r="V48"/>
  <c r="T48"/>
  <c r="S48"/>
  <c r="R48"/>
  <c r="Q48"/>
  <c r="P48"/>
  <c r="O48"/>
  <c r="N48"/>
  <c r="M48"/>
  <c r="L48"/>
  <c r="K48"/>
  <c r="V47"/>
  <c r="T47"/>
  <c r="S47"/>
  <c r="R47"/>
  <c r="Q47"/>
  <c r="P47"/>
  <c r="O47"/>
  <c r="N47"/>
  <c r="M47"/>
  <c r="L47"/>
  <c r="K47"/>
  <c r="V46"/>
  <c r="T46"/>
  <c r="S46"/>
  <c r="R46"/>
  <c r="Q46"/>
  <c r="P46"/>
  <c r="O46"/>
  <c r="N46"/>
  <c r="M46"/>
  <c r="L46"/>
  <c r="K46"/>
  <c r="V45"/>
  <c r="T45"/>
  <c r="S45"/>
  <c r="R45"/>
  <c r="Q45"/>
  <c r="P45"/>
  <c r="O45"/>
  <c r="N45"/>
  <c r="M45"/>
  <c r="L45"/>
  <c r="K45"/>
  <c r="V44"/>
  <c r="T44"/>
  <c r="S44"/>
  <c r="R44"/>
  <c r="Q44"/>
  <c r="P44"/>
  <c r="O44"/>
  <c r="N44"/>
  <c r="M44"/>
  <c r="L44"/>
  <c r="K44"/>
  <c r="V43"/>
  <c r="T43"/>
  <c r="S43"/>
  <c r="R43"/>
  <c r="Q43"/>
  <c r="P43"/>
  <c r="O43"/>
  <c r="N43"/>
  <c r="M43"/>
  <c r="L43"/>
  <c r="K43"/>
  <c r="V42"/>
  <c r="T42"/>
  <c r="S42"/>
  <c r="R42"/>
  <c r="Q42"/>
  <c r="P42"/>
  <c r="O42"/>
  <c r="N42"/>
  <c r="M42"/>
  <c r="L42"/>
  <c r="K42"/>
  <c r="V41"/>
  <c r="T41"/>
  <c r="S41"/>
  <c r="R41"/>
  <c r="Q41"/>
  <c r="P41"/>
  <c r="O41"/>
  <c r="N41"/>
  <c r="M41"/>
  <c r="L41"/>
  <c r="K41"/>
  <c r="V40"/>
  <c r="T40"/>
  <c r="S40"/>
  <c r="R40"/>
  <c r="Q40"/>
  <c r="P40"/>
  <c r="O40"/>
  <c r="N40"/>
  <c r="M40"/>
  <c r="L40"/>
  <c r="K40"/>
  <c r="V39"/>
  <c r="T39"/>
  <c r="S39"/>
  <c r="R39"/>
  <c r="Q39"/>
  <c r="P39"/>
  <c r="O39"/>
  <c r="N39"/>
  <c r="M39"/>
  <c r="L39"/>
  <c r="K39"/>
  <c r="V38"/>
  <c r="T38"/>
  <c r="S38"/>
  <c r="R38"/>
  <c r="Q38"/>
  <c r="P38"/>
  <c r="O38"/>
  <c r="N38"/>
  <c r="M38"/>
  <c r="L38"/>
  <c r="K38"/>
  <c r="V37"/>
  <c r="T37"/>
  <c r="S37"/>
  <c r="R37"/>
  <c r="Q37"/>
  <c r="P37"/>
  <c r="O37"/>
  <c r="N37"/>
  <c r="M37"/>
  <c r="L37"/>
  <c r="K37"/>
  <c r="V36"/>
  <c r="T36"/>
  <c r="S36"/>
  <c r="R36"/>
  <c r="Q36"/>
  <c r="P36"/>
  <c r="O36"/>
  <c r="N36"/>
  <c r="M36"/>
  <c r="L36"/>
  <c r="K36"/>
  <c r="V35"/>
  <c r="T35"/>
  <c r="S35"/>
  <c r="R35"/>
  <c r="Q35"/>
  <c r="P35"/>
  <c r="O35"/>
  <c r="N35"/>
  <c r="M35"/>
  <c r="L35"/>
  <c r="K35"/>
  <c r="V34"/>
  <c r="T34"/>
  <c r="S34"/>
  <c r="R34"/>
  <c r="Q34"/>
  <c r="P34"/>
  <c r="O34"/>
  <c r="N34"/>
  <c r="M34"/>
  <c r="L34"/>
  <c r="K34"/>
  <c r="V33"/>
  <c r="T33"/>
  <c r="S33"/>
  <c r="R33"/>
  <c r="Q33"/>
  <c r="P33"/>
  <c r="O33"/>
  <c r="N33"/>
  <c r="M33"/>
  <c r="L33"/>
  <c r="K33"/>
  <c r="V32"/>
  <c r="T32"/>
  <c r="S32"/>
  <c r="R32"/>
  <c r="Q32"/>
  <c r="P32"/>
  <c r="O32"/>
  <c r="N32"/>
  <c r="M32"/>
  <c r="L32"/>
  <c r="K32"/>
  <c r="V31"/>
  <c r="T31"/>
  <c r="S31"/>
  <c r="R31"/>
  <c r="Q31"/>
  <c r="P31"/>
  <c r="O31"/>
  <c r="N31"/>
  <c r="M31"/>
  <c r="L31"/>
  <c r="K31"/>
  <c r="V30"/>
  <c r="T30"/>
  <c r="S30"/>
  <c r="R30"/>
  <c r="Q30"/>
  <c r="P30"/>
  <c r="O30"/>
  <c r="N30"/>
  <c r="M30"/>
  <c r="L30"/>
  <c r="K30"/>
  <c r="V29"/>
  <c r="T29"/>
  <c r="S29"/>
  <c r="R29"/>
  <c r="Q29"/>
  <c r="P29"/>
  <c r="O29"/>
  <c r="N29"/>
  <c r="M29"/>
  <c r="L29"/>
  <c r="K29"/>
  <c r="V28"/>
  <c r="T28"/>
  <c r="S28"/>
  <c r="R28"/>
  <c r="Q28"/>
  <c r="P28"/>
  <c r="O28"/>
  <c r="N28"/>
  <c r="M28"/>
  <c r="L28"/>
  <c r="K28"/>
  <c r="V27"/>
  <c r="T27"/>
  <c r="S27"/>
  <c r="R27"/>
  <c r="Q27"/>
  <c r="P27"/>
  <c r="O27"/>
  <c r="N27"/>
  <c r="M27"/>
  <c r="L27"/>
  <c r="K27"/>
  <c r="V26"/>
  <c r="T26"/>
  <c r="S26"/>
  <c r="R26"/>
  <c r="Q26"/>
  <c r="P26"/>
  <c r="O26"/>
  <c r="N26"/>
  <c r="M26"/>
  <c r="L26"/>
  <c r="K26"/>
  <c r="V25"/>
  <c r="T25"/>
  <c r="S25"/>
  <c r="R25"/>
  <c r="Q25"/>
  <c r="P25"/>
  <c r="O25"/>
  <c r="N25"/>
  <c r="M25"/>
  <c r="L25"/>
  <c r="K25"/>
  <c r="V24"/>
  <c r="T24"/>
  <c r="S24"/>
  <c r="R24"/>
  <c r="Q24"/>
  <c r="P24"/>
  <c r="O24"/>
  <c r="N24"/>
  <c r="M24"/>
  <c r="L24"/>
  <c r="K24"/>
  <c r="V23"/>
  <c r="T23"/>
  <c r="S23"/>
  <c r="R23"/>
  <c r="Q23"/>
  <c r="P23"/>
  <c r="O23"/>
  <c r="N23"/>
  <c r="M23"/>
  <c r="L23"/>
  <c r="K23"/>
  <c r="V22"/>
  <c r="T22"/>
  <c r="S22"/>
  <c r="R22"/>
  <c r="Q22"/>
  <c r="P22"/>
  <c r="O22"/>
  <c r="N22"/>
  <c r="M22"/>
  <c r="L22"/>
  <c r="K22"/>
  <c r="V21"/>
  <c r="T21"/>
  <c r="S21"/>
  <c r="R21"/>
  <c r="Q21"/>
  <c r="P21"/>
  <c r="O21"/>
  <c r="N21"/>
  <c r="M21"/>
  <c r="L21"/>
  <c r="K21"/>
  <c r="V20"/>
  <c r="T20"/>
  <c r="S20"/>
  <c r="R20"/>
  <c r="Q20"/>
  <c r="P20"/>
  <c r="O20"/>
  <c r="N20"/>
  <c r="M20"/>
  <c r="L20"/>
  <c r="K20"/>
  <c r="V19"/>
  <c r="T19"/>
  <c r="S19"/>
  <c r="R19"/>
  <c r="Q19"/>
  <c r="P19"/>
  <c r="O19"/>
  <c r="N19"/>
  <c r="M19"/>
  <c r="L19"/>
  <c r="K19"/>
  <c r="V18"/>
  <c r="T18"/>
  <c r="S18"/>
  <c r="R18"/>
  <c r="Q18"/>
  <c r="P18"/>
  <c r="O18"/>
  <c r="N18"/>
  <c r="M18"/>
  <c r="L18"/>
  <c r="K18"/>
  <c r="V17"/>
  <c r="T17"/>
  <c r="S17"/>
  <c r="R17"/>
  <c r="Q17"/>
  <c r="P17"/>
  <c r="O17"/>
  <c r="N17"/>
  <c r="M17"/>
  <c r="L17"/>
  <c r="K17"/>
  <c r="V16"/>
  <c r="T16"/>
  <c r="S16"/>
  <c r="R16"/>
  <c r="Q16"/>
  <c r="P16"/>
  <c r="O16"/>
  <c r="N16"/>
  <c r="M16"/>
  <c r="L16"/>
  <c r="K16"/>
  <c r="V15"/>
  <c r="T15"/>
  <c r="S15"/>
  <c r="R15"/>
  <c r="Q15"/>
  <c r="P15"/>
  <c r="O15"/>
  <c r="N15"/>
  <c r="M15"/>
  <c r="L15"/>
  <c r="K15"/>
  <c r="V14"/>
  <c r="T14"/>
  <c r="S14"/>
  <c r="R14"/>
  <c r="Q14"/>
  <c r="P14"/>
  <c r="O14"/>
  <c r="N14"/>
  <c r="M14"/>
  <c r="L14"/>
  <c r="K14"/>
  <c r="V13"/>
  <c r="T13"/>
  <c r="S13"/>
  <c r="R13"/>
  <c r="Q13"/>
  <c r="P13"/>
  <c r="O13"/>
  <c r="N13"/>
  <c r="M13"/>
  <c r="L13"/>
  <c r="K13"/>
  <c r="V12"/>
  <c r="T12"/>
  <c r="S12"/>
  <c r="R12"/>
  <c r="Q12"/>
  <c r="P12"/>
  <c r="O12"/>
  <c r="N12"/>
  <c r="M12"/>
  <c r="L12"/>
  <c r="K12"/>
  <c r="V11"/>
  <c r="T11"/>
  <c r="S11"/>
  <c r="R11"/>
  <c r="Q11"/>
  <c r="P11"/>
  <c r="O11"/>
  <c r="N11"/>
  <c r="M11"/>
  <c r="L11"/>
  <c r="K11"/>
  <c r="V10"/>
  <c r="T10"/>
  <c r="S10"/>
  <c r="R10"/>
  <c r="Q10"/>
  <c r="P10"/>
  <c r="O10"/>
  <c r="N10"/>
  <c r="M10"/>
  <c r="L10"/>
  <c r="K10"/>
  <c r="V9"/>
  <c r="T9"/>
  <c r="S9"/>
  <c r="R9"/>
  <c r="Q9"/>
  <c r="P9"/>
  <c r="O9"/>
  <c r="N9"/>
  <c r="M9"/>
  <c r="L9"/>
  <c r="K9"/>
  <c r="V8"/>
  <c r="T8"/>
  <c r="S8"/>
  <c r="R8"/>
  <c r="Q8"/>
  <c r="P8"/>
  <c r="O8"/>
  <c r="N8"/>
  <c r="M8"/>
  <c r="L8"/>
  <c r="K8"/>
  <c r="V7"/>
  <c r="T7"/>
  <c r="S7"/>
  <c r="R7"/>
  <c r="Q7"/>
  <c r="P7"/>
  <c r="O7"/>
  <c r="N7"/>
  <c r="M7"/>
  <c r="L7"/>
  <c r="K7"/>
  <c r="V6"/>
  <c r="T6"/>
  <c r="S6"/>
  <c r="R6"/>
  <c r="Q6"/>
  <c r="P6"/>
  <c r="O6"/>
  <c r="N6"/>
  <c r="M6"/>
  <c r="L6"/>
  <c r="K6"/>
  <c r="V5"/>
  <c r="T5"/>
  <c r="S5"/>
  <c r="R5"/>
  <c r="Q5"/>
  <c r="P5"/>
  <c r="O5"/>
  <c r="N5"/>
  <c r="M5"/>
  <c r="L5"/>
  <c r="K5"/>
  <c r="V4"/>
  <c r="T4"/>
  <c r="S4"/>
  <c r="R4"/>
  <c r="Q4"/>
  <c r="P4"/>
  <c r="O4"/>
  <c r="N4"/>
  <c r="M4"/>
  <c r="L4"/>
  <c r="K4"/>
  <c r="V3"/>
  <c r="T3"/>
  <c r="S3"/>
  <c r="R3"/>
  <c r="Q3"/>
  <c r="P3"/>
  <c r="O3"/>
  <c r="N3"/>
  <c r="M3"/>
  <c r="L3"/>
  <c r="K3"/>
  <c r="H3"/>
  <c r="G3"/>
  <c r="V2"/>
  <c r="I19" s="1"/>
  <c r="T2"/>
  <c r="S2"/>
  <c r="R2"/>
  <c r="Q2"/>
  <c r="P2"/>
  <c r="O2"/>
  <c r="N2"/>
  <c r="M2"/>
  <c r="L2"/>
  <c r="K2"/>
  <c r="I16" i="19" l="1"/>
  <c r="H7" i="16"/>
  <c r="I18"/>
  <c r="I11"/>
  <c r="I13"/>
  <c r="I15"/>
  <c r="H8"/>
  <c r="H5"/>
  <c r="I10"/>
  <c r="I14"/>
  <c r="I12"/>
  <c r="H6"/>
  <c r="I3"/>
  <c r="I16" l="1"/>
  <c r="V180" i="14"/>
  <c r="U180"/>
  <c r="T180"/>
  <c r="S180"/>
  <c r="R180"/>
  <c r="Q180"/>
  <c r="P180"/>
  <c r="O180"/>
  <c r="N180"/>
  <c r="M180"/>
  <c r="L180"/>
  <c r="V179"/>
  <c r="U179"/>
  <c r="T179"/>
  <c r="S179"/>
  <c r="R179"/>
  <c r="Q179"/>
  <c r="P179"/>
  <c r="O179"/>
  <c r="N179"/>
  <c r="M179"/>
  <c r="L179"/>
  <c r="V178"/>
  <c r="U178"/>
  <c r="T178"/>
  <c r="S178"/>
  <c r="R178"/>
  <c r="Q178"/>
  <c r="P178"/>
  <c r="O178"/>
  <c r="N178"/>
  <c r="M178"/>
  <c r="L178"/>
  <c r="V177"/>
  <c r="U177"/>
  <c r="T177"/>
  <c r="S177"/>
  <c r="R177"/>
  <c r="Q177"/>
  <c r="P177"/>
  <c r="O177"/>
  <c r="N177"/>
  <c r="M177"/>
  <c r="L177"/>
  <c r="V176"/>
  <c r="U176"/>
  <c r="T176"/>
  <c r="S176"/>
  <c r="R176"/>
  <c r="Q176"/>
  <c r="P176"/>
  <c r="O176"/>
  <c r="N176"/>
  <c r="M176"/>
  <c r="L176"/>
  <c r="V175"/>
  <c r="U175"/>
  <c r="T175"/>
  <c r="S175"/>
  <c r="R175"/>
  <c r="Q175"/>
  <c r="P175"/>
  <c r="O175"/>
  <c r="N175"/>
  <c r="M175"/>
  <c r="L175"/>
  <c r="V174"/>
  <c r="U174"/>
  <c r="T174"/>
  <c r="S174"/>
  <c r="R174"/>
  <c r="Q174"/>
  <c r="P174"/>
  <c r="O174"/>
  <c r="N174"/>
  <c r="M174"/>
  <c r="L174"/>
  <c r="V173"/>
  <c r="U173"/>
  <c r="T173"/>
  <c r="S173"/>
  <c r="R173"/>
  <c r="Q173"/>
  <c r="P173"/>
  <c r="O173"/>
  <c r="N173"/>
  <c r="M173"/>
  <c r="L173"/>
  <c r="V172"/>
  <c r="U172"/>
  <c r="T172"/>
  <c r="S172"/>
  <c r="R172"/>
  <c r="Q172"/>
  <c r="P172"/>
  <c r="O172"/>
  <c r="N172"/>
  <c r="M172"/>
  <c r="L172"/>
  <c r="V171"/>
  <c r="U171"/>
  <c r="T171"/>
  <c r="S171"/>
  <c r="R171"/>
  <c r="Q171"/>
  <c r="P171"/>
  <c r="O171"/>
  <c r="N171"/>
  <c r="M171"/>
  <c r="L171"/>
  <c r="V170"/>
  <c r="U170"/>
  <c r="T170"/>
  <c r="S170"/>
  <c r="R170"/>
  <c r="Q170"/>
  <c r="P170"/>
  <c r="O170"/>
  <c r="N170"/>
  <c r="M170"/>
  <c r="L170"/>
  <c r="V169"/>
  <c r="U169"/>
  <c r="T169"/>
  <c r="S169"/>
  <c r="R169"/>
  <c r="Q169"/>
  <c r="P169"/>
  <c r="O169"/>
  <c r="N169"/>
  <c r="M169"/>
  <c r="L169"/>
  <c r="V168"/>
  <c r="U168"/>
  <c r="T168"/>
  <c r="S168"/>
  <c r="R168"/>
  <c r="Q168"/>
  <c r="P168"/>
  <c r="O168"/>
  <c r="N168"/>
  <c r="M168"/>
  <c r="L168"/>
  <c r="V167"/>
  <c r="U167"/>
  <c r="T167"/>
  <c r="S167"/>
  <c r="R167"/>
  <c r="Q167"/>
  <c r="P167"/>
  <c r="O167"/>
  <c r="N167"/>
  <c r="M167"/>
  <c r="L167"/>
  <c r="V166"/>
  <c r="U166"/>
  <c r="T166"/>
  <c r="S166"/>
  <c r="R166"/>
  <c r="Q166"/>
  <c r="P166"/>
  <c r="O166"/>
  <c r="N166"/>
  <c r="M166"/>
  <c r="L166"/>
  <c r="V165"/>
  <c r="U165"/>
  <c r="T165"/>
  <c r="S165"/>
  <c r="R165"/>
  <c r="Q165"/>
  <c r="P165"/>
  <c r="O165"/>
  <c r="N165"/>
  <c r="M165"/>
  <c r="L165"/>
  <c r="V164"/>
  <c r="U164"/>
  <c r="T164"/>
  <c r="S164"/>
  <c r="R164"/>
  <c r="Q164"/>
  <c r="P164"/>
  <c r="O164"/>
  <c r="N164"/>
  <c r="M164"/>
  <c r="L164"/>
  <c r="V163"/>
  <c r="U163"/>
  <c r="T163"/>
  <c r="S163"/>
  <c r="R163"/>
  <c r="Q163"/>
  <c r="P163"/>
  <c r="O163"/>
  <c r="N163"/>
  <c r="M163"/>
  <c r="L163"/>
  <c r="V162"/>
  <c r="U162"/>
  <c r="T162"/>
  <c r="S162"/>
  <c r="R162"/>
  <c r="Q162"/>
  <c r="P162"/>
  <c r="O162"/>
  <c r="N162"/>
  <c r="M162"/>
  <c r="L162"/>
  <c r="V161"/>
  <c r="U161"/>
  <c r="T161"/>
  <c r="S161"/>
  <c r="R161"/>
  <c r="Q161"/>
  <c r="P161"/>
  <c r="O161"/>
  <c r="N161"/>
  <c r="M161"/>
  <c r="L161"/>
  <c r="V160"/>
  <c r="U160"/>
  <c r="T160"/>
  <c r="S160"/>
  <c r="R160"/>
  <c r="Q160"/>
  <c r="P160"/>
  <c r="O160"/>
  <c r="N160"/>
  <c r="M160"/>
  <c r="L160"/>
  <c r="V159"/>
  <c r="U159"/>
  <c r="T159"/>
  <c r="S159"/>
  <c r="R159"/>
  <c r="Q159"/>
  <c r="P159"/>
  <c r="O159"/>
  <c r="N159"/>
  <c r="M159"/>
  <c r="L159"/>
  <c r="V158"/>
  <c r="U158"/>
  <c r="T158"/>
  <c r="S158"/>
  <c r="R158"/>
  <c r="Q158"/>
  <c r="P158"/>
  <c r="O158"/>
  <c r="N158"/>
  <c r="M158"/>
  <c r="L158"/>
  <c r="V157"/>
  <c r="U157"/>
  <c r="T157"/>
  <c r="S157"/>
  <c r="R157"/>
  <c r="Q157"/>
  <c r="P157"/>
  <c r="O157"/>
  <c r="N157"/>
  <c r="M157"/>
  <c r="L157"/>
  <c r="V156"/>
  <c r="U156"/>
  <c r="T156"/>
  <c r="S156"/>
  <c r="R156"/>
  <c r="Q156"/>
  <c r="P156"/>
  <c r="O156"/>
  <c r="N156"/>
  <c r="M156"/>
  <c r="L156"/>
  <c r="V155"/>
  <c r="U155"/>
  <c r="T155"/>
  <c r="S155"/>
  <c r="R155"/>
  <c r="Q155"/>
  <c r="P155"/>
  <c r="O155"/>
  <c r="N155"/>
  <c r="M155"/>
  <c r="L155"/>
  <c r="V154"/>
  <c r="U154"/>
  <c r="T154"/>
  <c r="S154"/>
  <c r="R154"/>
  <c r="Q154"/>
  <c r="P154"/>
  <c r="O154"/>
  <c r="N154"/>
  <c r="M154"/>
  <c r="L154"/>
  <c r="V153"/>
  <c r="U153"/>
  <c r="T153"/>
  <c r="S153"/>
  <c r="R153"/>
  <c r="Q153"/>
  <c r="P153"/>
  <c r="O153"/>
  <c r="N153"/>
  <c r="M153"/>
  <c r="L153"/>
  <c r="V152"/>
  <c r="U152"/>
  <c r="T152"/>
  <c r="S152"/>
  <c r="R152"/>
  <c r="Q152"/>
  <c r="P152"/>
  <c r="O152"/>
  <c r="N152"/>
  <c r="M152"/>
  <c r="L152"/>
  <c r="V151"/>
  <c r="U151"/>
  <c r="T151"/>
  <c r="S151"/>
  <c r="R151"/>
  <c r="Q151"/>
  <c r="P151"/>
  <c r="O151"/>
  <c r="N151"/>
  <c r="M151"/>
  <c r="L151"/>
  <c r="V150"/>
  <c r="U150"/>
  <c r="T150"/>
  <c r="S150"/>
  <c r="R150"/>
  <c r="Q150"/>
  <c r="P150"/>
  <c r="O150"/>
  <c r="N150"/>
  <c r="M150"/>
  <c r="L150"/>
  <c r="V149"/>
  <c r="U149"/>
  <c r="T149"/>
  <c r="S149"/>
  <c r="R149"/>
  <c r="Q149"/>
  <c r="P149"/>
  <c r="O149"/>
  <c r="N149"/>
  <c r="M149"/>
  <c r="L149"/>
  <c r="V148"/>
  <c r="U148"/>
  <c r="T148"/>
  <c r="S148"/>
  <c r="R148"/>
  <c r="Q148"/>
  <c r="P148"/>
  <c r="O148"/>
  <c r="N148"/>
  <c r="M148"/>
  <c r="L148"/>
  <c r="V147"/>
  <c r="U147"/>
  <c r="T147"/>
  <c r="S147"/>
  <c r="R147"/>
  <c r="Q147"/>
  <c r="P147"/>
  <c r="O147"/>
  <c r="N147"/>
  <c r="M147"/>
  <c r="L147"/>
  <c r="V146"/>
  <c r="U146"/>
  <c r="T146"/>
  <c r="S146"/>
  <c r="R146"/>
  <c r="Q146"/>
  <c r="P146"/>
  <c r="O146"/>
  <c r="N146"/>
  <c r="M146"/>
  <c r="L146"/>
  <c r="V145"/>
  <c r="U145"/>
  <c r="T145"/>
  <c r="S145"/>
  <c r="R145"/>
  <c r="Q145"/>
  <c r="P145"/>
  <c r="O145"/>
  <c r="N145"/>
  <c r="M145"/>
  <c r="L145"/>
  <c r="V144"/>
  <c r="U144"/>
  <c r="T144"/>
  <c r="S144"/>
  <c r="R144"/>
  <c r="Q144"/>
  <c r="P144"/>
  <c r="O144"/>
  <c r="N144"/>
  <c r="M144"/>
  <c r="L144"/>
  <c r="V143"/>
  <c r="U143"/>
  <c r="T143"/>
  <c r="S143"/>
  <c r="R143"/>
  <c r="Q143"/>
  <c r="P143"/>
  <c r="O143"/>
  <c r="N143"/>
  <c r="M143"/>
  <c r="L143"/>
  <c r="V142"/>
  <c r="U142"/>
  <c r="T142"/>
  <c r="S142"/>
  <c r="R142"/>
  <c r="Q142"/>
  <c r="P142"/>
  <c r="O142"/>
  <c r="N142"/>
  <c r="M142"/>
  <c r="L142"/>
  <c r="V141"/>
  <c r="U141"/>
  <c r="T141"/>
  <c r="S141"/>
  <c r="R141"/>
  <c r="Q141"/>
  <c r="P141"/>
  <c r="O141"/>
  <c r="N141"/>
  <c r="M141"/>
  <c r="L141"/>
  <c r="V140"/>
  <c r="U140"/>
  <c r="T140"/>
  <c r="S140"/>
  <c r="R140"/>
  <c r="Q140"/>
  <c r="P140"/>
  <c r="O140"/>
  <c r="N140"/>
  <c r="M140"/>
  <c r="L140"/>
  <c r="V139"/>
  <c r="U139"/>
  <c r="T139"/>
  <c r="S139"/>
  <c r="R139"/>
  <c r="Q139"/>
  <c r="P139"/>
  <c r="O139"/>
  <c r="N139"/>
  <c r="M139"/>
  <c r="L139"/>
  <c r="V138"/>
  <c r="U138"/>
  <c r="T138"/>
  <c r="S138"/>
  <c r="R138"/>
  <c r="Q138"/>
  <c r="P138"/>
  <c r="O138"/>
  <c r="N138"/>
  <c r="M138"/>
  <c r="L138"/>
  <c r="V137"/>
  <c r="U137"/>
  <c r="T137"/>
  <c r="S137"/>
  <c r="R137"/>
  <c r="Q137"/>
  <c r="P137"/>
  <c r="O137"/>
  <c r="N137"/>
  <c r="M137"/>
  <c r="L137"/>
  <c r="V136"/>
  <c r="U136"/>
  <c r="T136"/>
  <c r="S136"/>
  <c r="R136"/>
  <c r="Q136"/>
  <c r="P136"/>
  <c r="O136"/>
  <c r="N136"/>
  <c r="M136"/>
  <c r="L136"/>
  <c r="V135"/>
  <c r="U135"/>
  <c r="T135"/>
  <c r="S135"/>
  <c r="R135"/>
  <c r="Q135"/>
  <c r="P135"/>
  <c r="O135"/>
  <c r="N135"/>
  <c r="M135"/>
  <c r="L135"/>
  <c r="V134"/>
  <c r="U134"/>
  <c r="T134"/>
  <c r="S134"/>
  <c r="R134"/>
  <c r="Q134"/>
  <c r="P134"/>
  <c r="O134"/>
  <c r="N134"/>
  <c r="M134"/>
  <c r="L134"/>
  <c r="V133"/>
  <c r="U133"/>
  <c r="T133"/>
  <c r="S133"/>
  <c r="R133"/>
  <c r="Q133"/>
  <c r="P133"/>
  <c r="O133"/>
  <c r="N133"/>
  <c r="M133"/>
  <c r="L133"/>
  <c r="V132"/>
  <c r="U132"/>
  <c r="T132"/>
  <c r="S132"/>
  <c r="R132"/>
  <c r="Q132"/>
  <c r="P132"/>
  <c r="O132"/>
  <c r="N132"/>
  <c r="M132"/>
  <c r="L132"/>
  <c r="V131"/>
  <c r="U131"/>
  <c r="T131"/>
  <c r="S131"/>
  <c r="R131"/>
  <c r="Q131"/>
  <c r="P131"/>
  <c r="O131"/>
  <c r="N131"/>
  <c r="M131"/>
  <c r="L131"/>
  <c r="V130"/>
  <c r="U130"/>
  <c r="T130"/>
  <c r="S130"/>
  <c r="R130"/>
  <c r="Q130"/>
  <c r="P130"/>
  <c r="O130"/>
  <c r="N130"/>
  <c r="M130"/>
  <c r="L130"/>
  <c r="V129"/>
  <c r="U129"/>
  <c r="T129"/>
  <c r="S129"/>
  <c r="R129"/>
  <c r="Q129"/>
  <c r="P129"/>
  <c r="O129"/>
  <c r="N129"/>
  <c r="M129"/>
  <c r="L129"/>
  <c r="V128"/>
  <c r="U128"/>
  <c r="T128"/>
  <c r="S128"/>
  <c r="R128"/>
  <c r="Q128"/>
  <c r="P128"/>
  <c r="O128"/>
  <c r="N128"/>
  <c r="M128"/>
  <c r="L128"/>
  <c r="V127"/>
  <c r="U127"/>
  <c r="T127"/>
  <c r="S127"/>
  <c r="R127"/>
  <c r="Q127"/>
  <c r="P127"/>
  <c r="O127"/>
  <c r="N127"/>
  <c r="M127"/>
  <c r="L127"/>
  <c r="V126"/>
  <c r="U126"/>
  <c r="T126"/>
  <c r="S126"/>
  <c r="R126"/>
  <c r="Q126"/>
  <c r="P126"/>
  <c r="O126"/>
  <c r="N126"/>
  <c r="M126"/>
  <c r="L126"/>
  <c r="V125"/>
  <c r="U125"/>
  <c r="T125"/>
  <c r="S125"/>
  <c r="R125"/>
  <c r="Q125"/>
  <c r="P125"/>
  <c r="O125"/>
  <c r="N125"/>
  <c r="M125"/>
  <c r="L125"/>
  <c r="V124"/>
  <c r="U124"/>
  <c r="T124"/>
  <c r="S124"/>
  <c r="R124"/>
  <c r="Q124"/>
  <c r="P124"/>
  <c r="O124"/>
  <c r="N124"/>
  <c r="M124"/>
  <c r="L124"/>
  <c r="V123"/>
  <c r="U123"/>
  <c r="T123"/>
  <c r="S123"/>
  <c r="R123"/>
  <c r="Q123"/>
  <c r="P123"/>
  <c r="O123"/>
  <c r="N123"/>
  <c r="M123"/>
  <c r="L123"/>
  <c r="V122"/>
  <c r="U122"/>
  <c r="T122"/>
  <c r="S122"/>
  <c r="R122"/>
  <c r="Q122"/>
  <c r="P122"/>
  <c r="O122"/>
  <c r="N122"/>
  <c r="M122"/>
  <c r="L122"/>
  <c r="V121"/>
  <c r="U121"/>
  <c r="T121"/>
  <c r="S121"/>
  <c r="R121"/>
  <c r="Q121"/>
  <c r="P121"/>
  <c r="O121"/>
  <c r="N121"/>
  <c r="M121"/>
  <c r="L121"/>
  <c r="V120"/>
  <c r="U120"/>
  <c r="T120"/>
  <c r="S120"/>
  <c r="R120"/>
  <c r="Q120"/>
  <c r="P120"/>
  <c r="O120"/>
  <c r="N120"/>
  <c r="M120"/>
  <c r="L120"/>
  <c r="V119"/>
  <c r="U119"/>
  <c r="T119"/>
  <c r="S119"/>
  <c r="R119"/>
  <c r="Q119"/>
  <c r="P119"/>
  <c r="O119"/>
  <c r="N119"/>
  <c r="M119"/>
  <c r="L119"/>
  <c r="V118"/>
  <c r="U118"/>
  <c r="T118"/>
  <c r="S118"/>
  <c r="R118"/>
  <c r="Q118"/>
  <c r="P118"/>
  <c r="O118"/>
  <c r="N118"/>
  <c r="M118"/>
  <c r="L118"/>
  <c r="V117"/>
  <c r="U117"/>
  <c r="T117"/>
  <c r="S117"/>
  <c r="R117"/>
  <c r="Q117"/>
  <c r="P117"/>
  <c r="O117"/>
  <c r="N117"/>
  <c r="M117"/>
  <c r="L117"/>
  <c r="V116"/>
  <c r="U116"/>
  <c r="T116"/>
  <c r="S116"/>
  <c r="R116"/>
  <c r="Q116"/>
  <c r="P116"/>
  <c r="O116"/>
  <c r="N116"/>
  <c r="M116"/>
  <c r="L116"/>
  <c r="V115"/>
  <c r="U115"/>
  <c r="T115"/>
  <c r="S115"/>
  <c r="R115"/>
  <c r="Q115"/>
  <c r="P115"/>
  <c r="O115"/>
  <c r="N115"/>
  <c r="M115"/>
  <c r="L115"/>
  <c r="V114"/>
  <c r="U114"/>
  <c r="T114"/>
  <c r="S114"/>
  <c r="R114"/>
  <c r="Q114"/>
  <c r="P114"/>
  <c r="O114"/>
  <c r="N114"/>
  <c r="M114"/>
  <c r="L114"/>
  <c r="V113"/>
  <c r="U113"/>
  <c r="T113"/>
  <c r="S113"/>
  <c r="R113"/>
  <c r="Q113"/>
  <c r="P113"/>
  <c r="O113"/>
  <c r="N113"/>
  <c r="M113"/>
  <c r="L113"/>
  <c r="V112"/>
  <c r="U112"/>
  <c r="T112"/>
  <c r="S112"/>
  <c r="R112"/>
  <c r="Q112"/>
  <c r="P112"/>
  <c r="O112"/>
  <c r="N112"/>
  <c r="M112"/>
  <c r="L112"/>
  <c r="V111"/>
  <c r="U111"/>
  <c r="T111"/>
  <c r="S111"/>
  <c r="R111"/>
  <c r="Q111"/>
  <c r="P111"/>
  <c r="O111"/>
  <c r="N111"/>
  <c r="M111"/>
  <c r="L111"/>
  <c r="V110"/>
  <c r="U110"/>
  <c r="T110"/>
  <c r="S110"/>
  <c r="R110"/>
  <c r="Q110"/>
  <c r="P110"/>
  <c r="O110"/>
  <c r="N110"/>
  <c r="M110"/>
  <c r="L110"/>
  <c r="V109"/>
  <c r="U109"/>
  <c r="T109"/>
  <c r="S109"/>
  <c r="R109"/>
  <c r="Q109"/>
  <c r="P109"/>
  <c r="O109"/>
  <c r="N109"/>
  <c r="M109"/>
  <c r="L109"/>
  <c r="V108"/>
  <c r="U108"/>
  <c r="T108"/>
  <c r="S108"/>
  <c r="R108"/>
  <c r="Q108"/>
  <c r="P108"/>
  <c r="O108"/>
  <c r="N108"/>
  <c r="M108"/>
  <c r="L108"/>
  <c r="V107"/>
  <c r="U107"/>
  <c r="T107"/>
  <c r="S107"/>
  <c r="R107"/>
  <c r="Q107"/>
  <c r="P107"/>
  <c r="O107"/>
  <c r="N107"/>
  <c r="M107"/>
  <c r="L107"/>
  <c r="V106"/>
  <c r="U106"/>
  <c r="T106"/>
  <c r="S106"/>
  <c r="R106"/>
  <c r="Q106"/>
  <c r="P106"/>
  <c r="O106"/>
  <c r="N106"/>
  <c r="M106"/>
  <c r="L106"/>
  <c r="V105"/>
  <c r="U105"/>
  <c r="T105"/>
  <c r="S105"/>
  <c r="R105"/>
  <c r="Q105"/>
  <c r="P105"/>
  <c r="O105"/>
  <c r="N105"/>
  <c r="M105"/>
  <c r="L105"/>
  <c r="V104"/>
  <c r="U104"/>
  <c r="T104"/>
  <c r="S104"/>
  <c r="R104"/>
  <c r="Q104"/>
  <c r="P104"/>
  <c r="O104"/>
  <c r="N104"/>
  <c r="M104"/>
  <c r="L104"/>
  <c r="V103"/>
  <c r="U103"/>
  <c r="T103"/>
  <c r="S103"/>
  <c r="R103"/>
  <c r="Q103"/>
  <c r="P103"/>
  <c r="O103"/>
  <c r="N103"/>
  <c r="M103"/>
  <c r="L103"/>
  <c r="V102"/>
  <c r="U102"/>
  <c r="T102"/>
  <c r="S102"/>
  <c r="R102"/>
  <c r="Q102"/>
  <c r="P102"/>
  <c r="O102"/>
  <c r="N102"/>
  <c r="M102"/>
  <c r="L102"/>
  <c r="V101"/>
  <c r="U101"/>
  <c r="T101"/>
  <c r="S101"/>
  <c r="R101"/>
  <c r="Q101"/>
  <c r="P101"/>
  <c r="O101"/>
  <c r="N101"/>
  <c r="M101"/>
  <c r="L101"/>
  <c r="V100"/>
  <c r="U100"/>
  <c r="T100"/>
  <c r="S100"/>
  <c r="R100"/>
  <c r="Q100"/>
  <c r="P100"/>
  <c r="O100"/>
  <c r="N100"/>
  <c r="M100"/>
  <c r="L100"/>
  <c r="V99"/>
  <c r="U99"/>
  <c r="T99"/>
  <c r="S99"/>
  <c r="R99"/>
  <c r="Q99"/>
  <c r="P99"/>
  <c r="O99"/>
  <c r="N99"/>
  <c r="M99"/>
  <c r="L99"/>
  <c r="V98"/>
  <c r="U98"/>
  <c r="T98"/>
  <c r="S98"/>
  <c r="R98"/>
  <c r="Q98"/>
  <c r="P98"/>
  <c r="O98"/>
  <c r="N98"/>
  <c r="M98"/>
  <c r="L98"/>
  <c r="V97"/>
  <c r="U97"/>
  <c r="T97"/>
  <c r="S97"/>
  <c r="R97"/>
  <c r="Q97"/>
  <c r="P97"/>
  <c r="O97"/>
  <c r="N97"/>
  <c r="M97"/>
  <c r="L97"/>
  <c r="V96"/>
  <c r="U96"/>
  <c r="T96"/>
  <c r="S96"/>
  <c r="R96"/>
  <c r="Q96"/>
  <c r="P96"/>
  <c r="O96"/>
  <c r="N96"/>
  <c r="M96"/>
  <c r="L96"/>
  <c r="V95"/>
  <c r="U95"/>
  <c r="T95"/>
  <c r="S95"/>
  <c r="R95"/>
  <c r="Q95"/>
  <c r="P95"/>
  <c r="O95"/>
  <c r="N95"/>
  <c r="M95"/>
  <c r="L95"/>
  <c r="V94"/>
  <c r="U94"/>
  <c r="T94"/>
  <c r="S94"/>
  <c r="R94"/>
  <c r="Q94"/>
  <c r="P94"/>
  <c r="O94"/>
  <c r="N94"/>
  <c r="M94"/>
  <c r="L94"/>
  <c r="V93"/>
  <c r="U93"/>
  <c r="T93"/>
  <c r="S93"/>
  <c r="R93"/>
  <c r="Q93"/>
  <c r="P93"/>
  <c r="O93"/>
  <c r="N93"/>
  <c r="M93"/>
  <c r="L93"/>
  <c r="V92"/>
  <c r="U92"/>
  <c r="T92"/>
  <c r="S92"/>
  <c r="R92"/>
  <c r="Q92"/>
  <c r="P92"/>
  <c r="O92"/>
  <c r="N92"/>
  <c r="M92"/>
  <c r="L92"/>
  <c r="V91"/>
  <c r="U91"/>
  <c r="T91"/>
  <c r="S91"/>
  <c r="R91"/>
  <c r="Q91"/>
  <c r="P91"/>
  <c r="O91"/>
  <c r="N91"/>
  <c r="M91"/>
  <c r="L91"/>
  <c r="V90"/>
  <c r="U90"/>
  <c r="T90"/>
  <c r="S90"/>
  <c r="R90"/>
  <c r="Q90"/>
  <c r="P90"/>
  <c r="O90"/>
  <c r="N90"/>
  <c r="M90"/>
  <c r="L90"/>
  <c r="V89"/>
  <c r="U89"/>
  <c r="T89"/>
  <c r="S89"/>
  <c r="R89"/>
  <c r="Q89"/>
  <c r="P89"/>
  <c r="O89"/>
  <c r="N89"/>
  <c r="M89"/>
  <c r="L89"/>
  <c r="V88"/>
  <c r="U88"/>
  <c r="T88"/>
  <c r="S88"/>
  <c r="R88"/>
  <c r="Q88"/>
  <c r="P88"/>
  <c r="O88"/>
  <c r="N88"/>
  <c r="M88"/>
  <c r="L88"/>
  <c r="V87"/>
  <c r="U87"/>
  <c r="T87"/>
  <c r="S87"/>
  <c r="R87"/>
  <c r="Q87"/>
  <c r="P87"/>
  <c r="O87"/>
  <c r="N87"/>
  <c r="M87"/>
  <c r="L87"/>
  <c r="V86"/>
  <c r="U86"/>
  <c r="T86"/>
  <c r="S86"/>
  <c r="R86"/>
  <c r="Q86"/>
  <c r="P86"/>
  <c r="O86"/>
  <c r="N86"/>
  <c r="M86"/>
  <c r="L86"/>
  <c r="V85"/>
  <c r="U85"/>
  <c r="T85"/>
  <c r="S85"/>
  <c r="R85"/>
  <c r="Q85"/>
  <c r="P85"/>
  <c r="O85"/>
  <c r="N85"/>
  <c r="M85"/>
  <c r="L85"/>
  <c r="V84"/>
  <c r="U84"/>
  <c r="T84"/>
  <c r="S84"/>
  <c r="R84"/>
  <c r="Q84"/>
  <c r="P84"/>
  <c r="O84"/>
  <c r="N84"/>
  <c r="M84"/>
  <c r="L84"/>
  <c r="V83"/>
  <c r="U83"/>
  <c r="T83"/>
  <c r="S83"/>
  <c r="R83"/>
  <c r="Q83"/>
  <c r="P83"/>
  <c r="O83"/>
  <c r="N83"/>
  <c r="M83"/>
  <c r="L83"/>
  <c r="V82"/>
  <c r="U82"/>
  <c r="T82"/>
  <c r="S82"/>
  <c r="R82"/>
  <c r="Q82"/>
  <c r="P82"/>
  <c r="O82"/>
  <c r="N82"/>
  <c r="M82"/>
  <c r="L82"/>
  <c r="V81"/>
  <c r="U81"/>
  <c r="T81"/>
  <c r="S81"/>
  <c r="R81"/>
  <c r="Q81"/>
  <c r="P81"/>
  <c r="O81"/>
  <c r="N81"/>
  <c r="M81"/>
  <c r="L81"/>
  <c r="V80"/>
  <c r="U80"/>
  <c r="T80"/>
  <c r="S80"/>
  <c r="R80"/>
  <c r="Q80"/>
  <c r="P80"/>
  <c r="O80"/>
  <c r="N80"/>
  <c r="M80"/>
  <c r="L80"/>
  <c r="V79"/>
  <c r="U79"/>
  <c r="T79"/>
  <c r="S79"/>
  <c r="R79"/>
  <c r="Q79"/>
  <c r="P79"/>
  <c r="O79"/>
  <c r="N79"/>
  <c r="M79"/>
  <c r="L79"/>
  <c r="V78"/>
  <c r="U78"/>
  <c r="T78"/>
  <c r="S78"/>
  <c r="R78"/>
  <c r="Q78"/>
  <c r="P78"/>
  <c r="O78"/>
  <c r="N78"/>
  <c r="M78"/>
  <c r="L78"/>
  <c r="V77"/>
  <c r="U77"/>
  <c r="T77"/>
  <c r="S77"/>
  <c r="R77"/>
  <c r="Q77"/>
  <c r="P77"/>
  <c r="O77"/>
  <c r="N77"/>
  <c r="M77"/>
  <c r="L77"/>
  <c r="V76"/>
  <c r="U76"/>
  <c r="T76"/>
  <c r="S76"/>
  <c r="R76"/>
  <c r="Q76"/>
  <c r="P76"/>
  <c r="O76"/>
  <c r="N76"/>
  <c r="M76"/>
  <c r="L76"/>
  <c r="V75"/>
  <c r="U75"/>
  <c r="T75"/>
  <c r="S75"/>
  <c r="R75"/>
  <c r="Q75"/>
  <c r="P75"/>
  <c r="O75"/>
  <c r="N75"/>
  <c r="M75"/>
  <c r="L75"/>
  <c r="V74"/>
  <c r="U74"/>
  <c r="T74"/>
  <c r="S74"/>
  <c r="R74"/>
  <c r="Q74"/>
  <c r="P74"/>
  <c r="O74"/>
  <c r="N74"/>
  <c r="M74"/>
  <c r="L74"/>
  <c r="V73"/>
  <c r="U73"/>
  <c r="T73"/>
  <c r="S73"/>
  <c r="R73"/>
  <c r="Q73"/>
  <c r="P73"/>
  <c r="O73"/>
  <c r="N73"/>
  <c r="M73"/>
  <c r="L73"/>
  <c r="V72"/>
  <c r="U72"/>
  <c r="T72"/>
  <c r="S72"/>
  <c r="R72"/>
  <c r="Q72"/>
  <c r="P72"/>
  <c r="O72"/>
  <c r="N72"/>
  <c r="M72"/>
  <c r="L72"/>
  <c r="V71"/>
  <c r="U71"/>
  <c r="T71"/>
  <c r="S71"/>
  <c r="R71"/>
  <c r="Q71"/>
  <c r="P71"/>
  <c r="O71"/>
  <c r="N71"/>
  <c r="M71"/>
  <c r="L71"/>
  <c r="V70"/>
  <c r="U70"/>
  <c r="T70"/>
  <c r="S70"/>
  <c r="R70"/>
  <c r="Q70"/>
  <c r="P70"/>
  <c r="O70"/>
  <c r="N70"/>
  <c r="M70"/>
  <c r="L70"/>
  <c r="V69"/>
  <c r="U69"/>
  <c r="T69"/>
  <c r="S69"/>
  <c r="R69"/>
  <c r="Q69"/>
  <c r="P69"/>
  <c r="O69"/>
  <c r="N69"/>
  <c r="M69"/>
  <c r="L69"/>
  <c r="V68"/>
  <c r="U68"/>
  <c r="T68"/>
  <c r="S68"/>
  <c r="R68"/>
  <c r="Q68"/>
  <c r="P68"/>
  <c r="O68"/>
  <c r="N68"/>
  <c r="M68"/>
  <c r="L68"/>
  <c r="V67"/>
  <c r="U67"/>
  <c r="T67"/>
  <c r="S67"/>
  <c r="R67"/>
  <c r="Q67"/>
  <c r="P67"/>
  <c r="O67"/>
  <c r="N67"/>
  <c r="M67"/>
  <c r="L67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199" i="15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I6" i="5"/>
  <c r="H6"/>
  <c r="G6"/>
  <c r="F5"/>
  <c r="H3"/>
  <c r="G3"/>
  <c r="L2"/>
  <c r="K2"/>
  <c r="J2"/>
  <c r="I2"/>
  <c r="H2"/>
  <c r="G2"/>
  <c r="F2"/>
  <c r="M9"/>
  <c r="M8"/>
  <c r="M7"/>
  <c r="M5"/>
  <c r="M4"/>
  <c r="M3"/>
  <c r="L9"/>
  <c r="L8"/>
  <c r="L7"/>
  <c r="L5"/>
  <c r="L4"/>
  <c r="L3"/>
  <c r="K9"/>
  <c r="K8"/>
  <c r="K7"/>
  <c r="K5"/>
  <c r="K4"/>
  <c r="K3"/>
  <c r="J9"/>
  <c r="J8"/>
  <c r="J7"/>
  <c r="J5"/>
  <c r="J4"/>
  <c r="J3"/>
  <c r="I9"/>
  <c r="I8"/>
  <c r="I7"/>
  <c r="I5"/>
  <c r="I4"/>
  <c r="I3"/>
  <c r="H9"/>
  <c r="H8"/>
  <c r="H7"/>
  <c r="H5"/>
  <c r="H4"/>
  <c r="G9"/>
  <c r="G8"/>
  <c r="G7"/>
  <c r="G5"/>
  <c r="G4"/>
  <c r="V180" i="15"/>
  <c r="U180"/>
  <c r="S180"/>
  <c r="R180"/>
  <c r="Q180"/>
  <c r="P180"/>
  <c r="O180"/>
  <c r="N180"/>
  <c r="M180"/>
  <c r="L180"/>
  <c r="V179"/>
  <c r="U179"/>
  <c r="S179"/>
  <c r="R179"/>
  <c r="Q179"/>
  <c r="P179"/>
  <c r="O179"/>
  <c r="N179"/>
  <c r="M179"/>
  <c r="L179"/>
  <c r="V178"/>
  <c r="U178"/>
  <c r="S178"/>
  <c r="R178"/>
  <c r="Q178"/>
  <c r="P178"/>
  <c r="O178"/>
  <c r="N178"/>
  <c r="M178"/>
  <c r="L178"/>
  <c r="V177"/>
  <c r="U177"/>
  <c r="S177"/>
  <c r="R177"/>
  <c r="Q177"/>
  <c r="P177"/>
  <c r="O177"/>
  <c r="N177"/>
  <c r="M177"/>
  <c r="L177"/>
  <c r="V176"/>
  <c r="U176"/>
  <c r="S176"/>
  <c r="R176"/>
  <c r="Q176"/>
  <c r="P176"/>
  <c r="O176"/>
  <c r="N176"/>
  <c r="M176"/>
  <c r="L176"/>
  <c r="V175"/>
  <c r="U175"/>
  <c r="S175"/>
  <c r="R175"/>
  <c r="Q175"/>
  <c r="P175"/>
  <c r="O175"/>
  <c r="N175"/>
  <c r="M175"/>
  <c r="L175"/>
  <c r="V174"/>
  <c r="U174"/>
  <c r="S174"/>
  <c r="R174"/>
  <c r="Q174"/>
  <c r="P174"/>
  <c r="O174"/>
  <c r="N174"/>
  <c r="M174"/>
  <c r="L174"/>
  <c r="V173"/>
  <c r="U173"/>
  <c r="S173"/>
  <c r="R173"/>
  <c r="Q173"/>
  <c r="P173"/>
  <c r="O173"/>
  <c r="N173"/>
  <c r="M173"/>
  <c r="L173"/>
  <c r="V172"/>
  <c r="U172"/>
  <c r="S172"/>
  <c r="R172"/>
  <c r="Q172"/>
  <c r="P172"/>
  <c r="O172"/>
  <c r="N172"/>
  <c r="M172"/>
  <c r="L172"/>
  <c r="V171"/>
  <c r="U171"/>
  <c r="S171"/>
  <c r="R171"/>
  <c r="Q171"/>
  <c r="P171"/>
  <c r="O171"/>
  <c r="N171"/>
  <c r="M171"/>
  <c r="L171"/>
  <c r="V170"/>
  <c r="U170"/>
  <c r="S170"/>
  <c r="R170"/>
  <c r="Q170"/>
  <c r="P170"/>
  <c r="O170"/>
  <c r="N170"/>
  <c r="M170"/>
  <c r="L170"/>
  <c r="V169"/>
  <c r="U169"/>
  <c r="S169"/>
  <c r="R169"/>
  <c r="Q169"/>
  <c r="P169"/>
  <c r="O169"/>
  <c r="N169"/>
  <c r="M169"/>
  <c r="L169"/>
  <c r="V168"/>
  <c r="U168"/>
  <c r="S168"/>
  <c r="R168"/>
  <c r="Q168"/>
  <c r="P168"/>
  <c r="O168"/>
  <c r="N168"/>
  <c r="M168"/>
  <c r="L168"/>
  <c r="V167"/>
  <c r="U167"/>
  <c r="S167"/>
  <c r="R167"/>
  <c r="Q167"/>
  <c r="P167"/>
  <c r="O167"/>
  <c r="N167"/>
  <c r="M167"/>
  <c r="L167"/>
  <c r="V166"/>
  <c r="U166"/>
  <c r="S166"/>
  <c r="R166"/>
  <c r="Q166"/>
  <c r="P166"/>
  <c r="O166"/>
  <c r="N166"/>
  <c r="M166"/>
  <c r="L166"/>
  <c r="V165"/>
  <c r="U165"/>
  <c r="S165"/>
  <c r="R165"/>
  <c r="Q165"/>
  <c r="P165"/>
  <c r="O165"/>
  <c r="N165"/>
  <c r="M165"/>
  <c r="L165"/>
  <c r="V164"/>
  <c r="U164"/>
  <c r="S164"/>
  <c r="R164"/>
  <c r="Q164"/>
  <c r="P164"/>
  <c r="O164"/>
  <c r="N164"/>
  <c r="M164"/>
  <c r="L164"/>
  <c r="V163"/>
  <c r="U163"/>
  <c r="S163"/>
  <c r="R163"/>
  <c r="Q163"/>
  <c r="P163"/>
  <c r="O163"/>
  <c r="N163"/>
  <c r="M163"/>
  <c r="L163"/>
  <c r="V162"/>
  <c r="U162"/>
  <c r="S162"/>
  <c r="R162"/>
  <c r="Q162"/>
  <c r="P162"/>
  <c r="O162"/>
  <c r="N162"/>
  <c r="M162"/>
  <c r="L162"/>
  <c r="V161"/>
  <c r="U161"/>
  <c r="S161"/>
  <c r="R161"/>
  <c r="Q161"/>
  <c r="P161"/>
  <c r="O161"/>
  <c r="N161"/>
  <c r="M161"/>
  <c r="L161"/>
  <c r="V160"/>
  <c r="U160"/>
  <c r="S160"/>
  <c r="R160"/>
  <c r="Q160"/>
  <c r="P160"/>
  <c r="O160"/>
  <c r="N160"/>
  <c r="M160"/>
  <c r="L160"/>
  <c r="V159"/>
  <c r="U159"/>
  <c r="S159"/>
  <c r="R159"/>
  <c r="Q159"/>
  <c r="P159"/>
  <c r="O159"/>
  <c r="N159"/>
  <c r="M159"/>
  <c r="L159"/>
  <c r="V158"/>
  <c r="U158"/>
  <c r="S158"/>
  <c r="R158"/>
  <c r="Q158"/>
  <c r="P158"/>
  <c r="O158"/>
  <c r="N158"/>
  <c r="M158"/>
  <c r="L158"/>
  <c r="V157"/>
  <c r="U157"/>
  <c r="S157"/>
  <c r="R157"/>
  <c r="Q157"/>
  <c r="P157"/>
  <c r="O157"/>
  <c r="N157"/>
  <c r="M157"/>
  <c r="L157"/>
  <c r="V156"/>
  <c r="U156"/>
  <c r="S156"/>
  <c r="R156"/>
  <c r="Q156"/>
  <c r="P156"/>
  <c r="O156"/>
  <c r="N156"/>
  <c r="M156"/>
  <c r="L156"/>
  <c r="V155"/>
  <c r="U155"/>
  <c r="S155"/>
  <c r="R155"/>
  <c r="Q155"/>
  <c r="P155"/>
  <c r="O155"/>
  <c r="N155"/>
  <c r="M155"/>
  <c r="L155"/>
  <c r="V154"/>
  <c r="U154"/>
  <c r="S154"/>
  <c r="R154"/>
  <c r="Q154"/>
  <c r="P154"/>
  <c r="O154"/>
  <c r="N154"/>
  <c r="M154"/>
  <c r="L154"/>
  <c r="V153"/>
  <c r="U153"/>
  <c r="S153"/>
  <c r="R153"/>
  <c r="Q153"/>
  <c r="P153"/>
  <c r="O153"/>
  <c r="N153"/>
  <c r="M153"/>
  <c r="L153"/>
  <c r="V152"/>
  <c r="U152"/>
  <c r="S152"/>
  <c r="R152"/>
  <c r="Q152"/>
  <c r="P152"/>
  <c r="O152"/>
  <c r="N152"/>
  <c r="M152"/>
  <c r="L152"/>
  <c r="V151"/>
  <c r="U151"/>
  <c r="T151"/>
  <c r="S151"/>
  <c r="R151"/>
  <c r="Q151"/>
  <c r="P151"/>
  <c r="O151"/>
  <c r="N151"/>
  <c r="M151"/>
  <c r="L151"/>
  <c r="V150"/>
  <c r="U150"/>
  <c r="T150"/>
  <c r="S150"/>
  <c r="R150"/>
  <c r="Q150"/>
  <c r="P150"/>
  <c r="O150"/>
  <c r="N150"/>
  <c r="M150"/>
  <c r="L150"/>
  <c r="V149"/>
  <c r="U149"/>
  <c r="T149"/>
  <c r="S149"/>
  <c r="R149"/>
  <c r="Q149"/>
  <c r="P149"/>
  <c r="O149"/>
  <c r="N149"/>
  <c r="M149"/>
  <c r="L149"/>
  <c r="V148"/>
  <c r="U148"/>
  <c r="T148"/>
  <c r="S148"/>
  <c r="R148"/>
  <c r="Q148"/>
  <c r="P148"/>
  <c r="O148"/>
  <c r="N148"/>
  <c r="M148"/>
  <c r="L148"/>
  <c r="V147"/>
  <c r="U147"/>
  <c r="T147"/>
  <c r="S147"/>
  <c r="R147"/>
  <c r="Q147"/>
  <c r="P147"/>
  <c r="O147"/>
  <c r="N147"/>
  <c r="M147"/>
  <c r="L147"/>
  <c r="V146"/>
  <c r="U146"/>
  <c r="T146"/>
  <c r="S146"/>
  <c r="R146"/>
  <c r="Q146"/>
  <c r="P146"/>
  <c r="O146"/>
  <c r="N146"/>
  <c r="M146"/>
  <c r="L146"/>
  <c r="V145"/>
  <c r="U145"/>
  <c r="T145"/>
  <c r="S145"/>
  <c r="R145"/>
  <c r="Q145"/>
  <c r="P145"/>
  <c r="O145"/>
  <c r="N145"/>
  <c r="M145"/>
  <c r="L145"/>
  <c r="V144"/>
  <c r="U144"/>
  <c r="T144"/>
  <c r="S144"/>
  <c r="R144"/>
  <c r="Q144"/>
  <c r="P144"/>
  <c r="O144"/>
  <c r="N144"/>
  <c r="M144"/>
  <c r="L144"/>
  <c r="V143"/>
  <c r="U143"/>
  <c r="T143"/>
  <c r="S143"/>
  <c r="R143"/>
  <c r="Q143"/>
  <c r="P143"/>
  <c r="O143"/>
  <c r="N143"/>
  <c r="M143"/>
  <c r="L143"/>
  <c r="V142"/>
  <c r="U142"/>
  <c r="T142"/>
  <c r="S142"/>
  <c r="R142"/>
  <c r="Q142"/>
  <c r="P142"/>
  <c r="O142"/>
  <c r="N142"/>
  <c r="M142"/>
  <c r="L142"/>
  <c r="V141"/>
  <c r="U141"/>
  <c r="T141"/>
  <c r="S141"/>
  <c r="R141"/>
  <c r="Q141"/>
  <c r="P141"/>
  <c r="O141"/>
  <c r="N141"/>
  <c r="M141"/>
  <c r="L141"/>
  <c r="V140"/>
  <c r="U140"/>
  <c r="T140"/>
  <c r="S140"/>
  <c r="R140"/>
  <c r="Q140"/>
  <c r="P140"/>
  <c r="O140"/>
  <c r="N140"/>
  <c r="M140"/>
  <c r="L140"/>
  <c r="V139"/>
  <c r="U139"/>
  <c r="T139"/>
  <c r="S139"/>
  <c r="R139"/>
  <c r="Q139"/>
  <c r="P139"/>
  <c r="O139"/>
  <c r="N139"/>
  <c r="M139"/>
  <c r="L139"/>
  <c r="V138"/>
  <c r="U138"/>
  <c r="T138"/>
  <c r="S138"/>
  <c r="R138"/>
  <c r="Q138"/>
  <c r="P138"/>
  <c r="O138"/>
  <c r="N138"/>
  <c r="M138"/>
  <c r="L138"/>
  <c r="V137"/>
  <c r="U137"/>
  <c r="T137"/>
  <c r="S137"/>
  <c r="R137"/>
  <c r="Q137"/>
  <c r="P137"/>
  <c r="O137"/>
  <c r="N137"/>
  <c r="M137"/>
  <c r="L137"/>
  <c r="V136"/>
  <c r="U136"/>
  <c r="T136"/>
  <c r="S136"/>
  <c r="R136"/>
  <c r="Q136"/>
  <c r="P136"/>
  <c r="O136"/>
  <c r="N136"/>
  <c r="M136"/>
  <c r="L136"/>
  <c r="V135"/>
  <c r="U135"/>
  <c r="T135"/>
  <c r="S135"/>
  <c r="R135"/>
  <c r="Q135"/>
  <c r="P135"/>
  <c r="O135"/>
  <c r="N135"/>
  <c r="M135"/>
  <c r="L135"/>
  <c r="V134"/>
  <c r="U134"/>
  <c r="T134"/>
  <c r="S134"/>
  <c r="R134"/>
  <c r="Q134"/>
  <c r="P134"/>
  <c r="O134"/>
  <c r="N134"/>
  <c r="M134"/>
  <c r="L134"/>
  <c r="V133"/>
  <c r="U133"/>
  <c r="T133"/>
  <c r="S133"/>
  <c r="R133"/>
  <c r="Q133"/>
  <c r="P133"/>
  <c r="O133"/>
  <c r="N133"/>
  <c r="M133"/>
  <c r="L133"/>
  <c r="V132"/>
  <c r="U132"/>
  <c r="T132"/>
  <c r="S132"/>
  <c r="R132"/>
  <c r="Q132"/>
  <c r="P132"/>
  <c r="O132"/>
  <c r="N132"/>
  <c r="M132"/>
  <c r="L132"/>
  <c r="V131"/>
  <c r="U131"/>
  <c r="T131"/>
  <c r="S131"/>
  <c r="R131"/>
  <c r="Q131"/>
  <c r="P131"/>
  <c r="O131"/>
  <c r="N131"/>
  <c r="M131"/>
  <c r="L131"/>
  <c r="V130"/>
  <c r="U130"/>
  <c r="T130"/>
  <c r="S130"/>
  <c r="R130"/>
  <c r="Q130"/>
  <c r="P130"/>
  <c r="O130"/>
  <c r="N130"/>
  <c r="M130"/>
  <c r="L130"/>
  <c r="V129"/>
  <c r="U129"/>
  <c r="T129"/>
  <c r="S129"/>
  <c r="R129"/>
  <c r="Q129"/>
  <c r="P129"/>
  <c r="O129"/>
  <c r="N129"/>
  <c r="M129"/>
  <c r="L129"/>
  <c r="V128"/>
  <c r="U128"/>
  <c r="T128"/>
  <c r="S128"/>
  <c r="R128"/>
  <c r="Q128"/>
  <c r="P128"/>
  <c r="O128"/>
  <c r="N128"/>
  <c r="M128"/>
  <c r="L128"/>
  <c r="V127"/>
  <c r="U127"/>
  <c r="T127"/>
  <c r="S127"/>
  <c r="R127"/>
  <c r="Q127"/>
  <c r="P127"/>
  <c r="O127"/>
  <c r="N127"/>
  <c r="M127"/>
  <c r="L127"/>
  <c r="V126"/>
  <c r="U126"/>
  <c r="T126"/>
  <c r="S126"/>
  <c r="R126"/>
  <c r="Q126"/>
  <c r="P126"/>
  <c r="O126"/>
  <c r="N126"/>
  <c r="M126"/>
  <c r="L126"/>
  <c r="V125"/>
  <c r="U125"/>
  <c r="T125"/>
  <c r="S125"/>
  <c r="R125"/>
  <c r="Q125"/>
  <c r="P125"/>
  <c r="O125"/>
  <c r="N125"/>
  <c r="M125"/>
  <c r="L125"/>
  <c r="V124"/>
  <c r="U124"/>
  <c r="T124"/>
  <c r="S124"/>
  <c r="R124"/>
  <c r="Q124"/>
  <c r="P124"/>
  <c r="O124"/>
  <c r="N124"/>
  <c r="M124"/>
  <c r="L124"/>
  <c r="V123"/>
  <c r="U123"/>
  <c r="T123"/>
  <c r="S123"/>
  <c r="R123"/>
  <c r="Q123"/>
  <c r="P123"/>
  <c r="O123"/>
  <c r="N123"/>
  <c r="M123"/>
  <c r="L123"/>
  <c r="V122"/>
  <c r="U122"/>
  <c r="T122"/>
  <c r="S122"/>
  <c r="R122"/>
  <c r="Q122"/>
  <c r="P122"/>
  <c r="O122"/>
  <c r="N122"/>
  <c r="M122"/>
  <c r="L122"/>
  <c r="V121"/>
  <c r="U121"/>
  <c r="T121"/>
  <c r="S121"/>
  <c r="R121"/>
  <c r="Q121"/>
  <c r="P121"/>
  <c r="O121"/>
  <c r="N121"/>
  <c r="M121"/>
  <c r="L121"/>
  <c r="V120"/>
  <c r="U120"/>
  <c r="T120"/>
  <c r="S120"/>
  <c r="R120"/>
  <c r="Q120"/>
  <c r="P120"/>
  <c r="O120"/>
  <c r="N120"/>
  <c r="M120"/>
  <c r="L120"/>
  <c r="V119"/>
  <c r="U119"/>
  <c r="T119"/>
  <c r="S119"/>
  <c r="R119"/>
  <c r="Q119"/>
  <c r="P119"/>
  <c r="O119"/>
  <c r="N119"/>
  <c r="M119"/>
  <c r="L119"/>
  <c r="V118"/>
  <c r="U118"/>
  <c r="T118"/>
  <c r="S118"/>
  <c r="R118"/>
  <c r="Q118"/>
  <c r="P118"/>
  <c r="O118"/>
  <c r="N118"/>
  <c r="M118"/>
  <c r="L118"/>
  <c r="V117"/>
  <c r="U117"/>
  <c r="T117"/>
  <c r="S117"/>
  <c r="R117"/>
  <c r="Q117"/>
  <c r="P117"/>
  <c r="O117"/>
  <c r="N117"/>
  <c r="M117"/>
  <c r="L117"/>
  <c r="V116"/>
  <c r="U116"/>
  <c r="T116"/>
  <c r="S116"/>
  <c r="R116"/>
  <c r="Q116"/>
  <c r="P116"/>
  <c r="O116"/>
  <c r="N116"/>
  <c r="M116"/>
  <c r="L116"/>
  <c r="V115"/>
  <c r="U115"/>
  <c r="T115"/>
  <c r="S115"/>
  <c r="R115"/>
  <c r="Q115"/>
  <c r="P115"/>
  <c r="O115"/>
  <c r="N115"/>
  <c r="M115"/>
  <c r="L115"/>
  <c r="V114"/>
  <c r="U114"/>
  <c r="T114"/>
  <c r="S114"/>
  <c r="R114"/>
  <c r="Q114"/>
  <c r="P114"/>
  <c r="O114"/>
  <c r="N114"/>
  <c r="M114"/>
  <c r="L114"/>
  <c r="V113"/>
  <c r="U113"/>
  <c r="T113"/>
  <c r="S113"/>
  <c r="R113"/>
  <c r="Q113"/>
  <c r="P113"/>
  <c r="O113"/>
  <c r="N113"/>
  <c r="M113"/>
  <c r="L113"/>
  <c r="V112"/>
  <c r="U112"/>
  <c r="T112"/>
  <c r="S112"/>
  <c r="R112"/>
  <c r="Q112"/>
  <c r="P112"/>
  <c r="O112"/>
  <c r="N112"/>
  <c r="M112"/>
  <c r="L112"/>
  <c r="V111"/>
  <c r="U111"/>
  <c r="T111"/>
  <c r="S111"/>
  <c r="R111"/>
  <c r="Q111"/>
  <c r="P111"/>
  <c r="O111"/>
  <c r="N111"/>
  <c r="M111"/>
  <c r="L111"/>
  <c r="V110"/>
  <c r="U110"/>
  <c r="T110"/>
  <c r="S110"/>
  <c r="R110"/>
  <c r="Q110"/>
  <c r="P110"/>
  <c r="O110"/>
  <c r="N110"/>
  <c r="M110"/>
  <c r="L110"/>
  <c r="V109"/>
  <c r="U109"/>
  <c r="T109"/>
  <c r="S109"/>
  <c r="R109"/>
  <c r="Q109"/>
  <c r="P109"/>
  <c r="O109"/>
  <c r="N109"/>
  <c r="M109"/>
  <c r="L109"/>
  <c r="V108"/>
  <c r="U108"/>
  <c r="T108"/>
  <c r="S108"/>
  <c r="R108"/>
  <c r="Q108"/>
  <c r="P108"/>
  <c r="O108"/>
  <c r="N108"/>
  <c r="M108"/>
  <c r="L108"/>
  <c r="V107"/>
  <c r="U107"/>
  <c r="T107"/>
  <c r="S107"/>
  <c r="R107"/>
  <c r="Q107"/>
  <c r="P107"/>
  <c r="O107"/>
  <c r="N107"/>
  <c r="M107"/>
  <c r="L107"/>
  <c r="V106"/>
  <c r="U106"/>
  <c r="T106"/>
  <c r="S106"/>
  <c r="R106"/>
  <c r="Q106"/>
  <c r="P106"/>
  <c r="O106"/>
  <c r="N106"/>
  <c r="M106"/>
  <c r="L106"/>
  <c r="V105"/>
  <c r="U105"/>
  <c r="T105"/>
  <c r="S105"/>
  <c r="R105"/>
  <c r="Q105"/>
  <c r="P105"/>
  <c r="O105"/>
  <c r="N105"/>
  <c r="M105"/>
  <c r="L105"/>
  <c r="V104"/>
  <c r="U104"/>
  <c r="T104"/>
  <c r="S104"/>
  <c r="R104"/>
  <c r="Q104"/>
  <c r="P104"/>
  <c r="O104"/>
  <c r="N104"/>
  <c r="M104"/>
  <c r="L104"/>
  <c r="V103"/>
  <c r="U103"/>
  <c r="T103"/>
  <c r="S103"/>
  <c r="R103"/>
  <c r="Q103"/>
  <c r="P103"/>
  <c r="O103"/>
  <c r="N103"/>
  <c r="M103"/>
  <c r="L103"/>
  <c r="V102"/>
  <c r="U102"/>
  <c r="T102"/>
  <c r="S102"/>
  <c r="R102"/>
  <c r="Q102"/>
  <c r="P102"/>
  <c r="O102"/>
  <c r="N102"/>
  <c r="M102"/>
  <c r="L102"/>
  <c r="V101"/>
  <c r="U101"/>
  <c r="T101"/>
  <c r="S101"/>
  <c r="R101"/>
  <c r="Q101"/>
  <c r="P101"/>
  <c r="O101"/>
  <c r="N101"/>
  <c r="M101"/>
  <c r="L101"/>
  <c r="V100"/>
  <c r="U100"/>
  <c r="T100"/>
  <c r="S100"/>
  <c r="R100"/>
  <c r="Q100"/>
  <c r="P100"/>
  <c r="O100"/>
  <c r="N100"/>
  <c r="M100"/>
  <c r="L100"/>
  <c r="V99"/>
  <c r="U99"/>
  <c r="T99"/>
  <c r="S99"/>
  <c r="R99"/>
  <c r="Q99"/>
  <c r="P99"/>
  <c r="O99"/>
  <c r="N99"/>
  <c r="M99"/>
  <c r="L99"/>
  <c r="V98"/>
  <c r="U98"/>
  <c r="T98"/>
  <c r="S98"/>
  <c r="R98"/>
  <c r="Q98"/>
  <c r="P98"/>
  <c r="O98"/>
  <c r="N98"/>
  <c r="M98"/>
  <c r="L98"/>
  <c r="V97"/>
  <c r="U97"/>
  <c r="T97"/>
  <c r="S97"/>
  <c r="R97"/>
  <c r="Q97"/>
  <c r="P97"/>
  <c r="O97"/>
  <c r="N97"/>
  <c r="M97"/>
  <c r="L97"/>
  <c r="V96"/>
  <c r="U96"/>
  <c r="T96"/>
  <c r="S96"/>
  <c r="R96"/>
  <c r="Q96"/>
  <c r="P96"/>
  <c r="O96"/>
  <c r="N96"/>
  <c r="M96"/>
  <c r="L96"/>
  <c r="V95"/>
  <c r="U95"/>
  <c r="T95"/>
  <c r="S95"/>
  <c r="R95"/>
  <c r="Q95"/>
  <c r="P95"/>
  <c r="O95"/>
  <c r="N95"/>
  <c r="M95"/>
  <c r="L95"/>
  <c r="V94"/>
  <c r="U94"/>
  <c r="T94"/>
  <c r="S94"/>
  <c r="R94"/>
  <c r="Q94"/>
  <c r="P94"/>
  <c r="O94"/>
  <c r="N94"/>
  <c r="M94"/>
  <c r="L94"/>
  <c r="V93"/>
  <c r="U93"/>
  <c r="T93"/>
  <c r="S93"/>
  <c r="R93"/>
  <c r="Q93"/>
  <c r="P93"/>
  <c r="O93"/>
  <c r="N93"/>
  <c r="M93"/>
  <c r="L93"/>
  <c r="V92"/>
  <c r="U92"/>
  <c r="T92"/>
  <c r="S92"/>
  <c r="R92"/>
  <c r="Q92"/>
  <c r="P92"/>
  <c r="O92"/>
  <c r="N92"/>
  <c r="M92"/>
  <c r="L92"/>
  <c r="V91"/>
  <c r="U91"/>
  <c r="T91"/>
  <c r="S91"/>
  <c r="R91"/>
  <c r="Q91"/>
  <c r="P91"/>
  <c r="O91"/>
  <c r="N91"/>
  <c r="M91"/>
  <c r="L91"/>
  <c r="V90"/>
  <c r="U90"/>
  <c r="T90"/>
  <c r="S90"/>
  <c r="R90"/>
  <c r="Q90"/>
  <c r="P90"/>
  <c r="O90"/>
  <c r="N90"/>
  <c r="M90"/>
  <c r="L90"/>
  <c r="V89"/>
  <c r="U89"/>
  <c r="T89"/>
  <c r="S89"/>
  <c r="R89"/>
  <c r="Q89"/>
  <c r="P89"/>
  <c r="O89"/>
  <c r="N89"/>
  <c r="M89"/>
  <c r="L89"/>
  <c r="V88"/>
  <c r="U88"/>
  <c r="T88"/>
  <c r="S88"/>
  <c r="R88"/>
  <c r="Q88"/>
  <c r="P88"/>
  <c r="O88"/>
  <c r="N88"/>
  <c r="M88"/>
  <c r="L88"/>
  <c r="V87"/>
  <c r="U87"/>
  <c r="T87"/>
  <c r="S87"/>
  <c r="R87"/>
  <c r="Q87"/>
  <c r="P87"/>
  <c r="O87"/>
  <c r="N87"/>
  <c r="M87"/>
  <c r="L87"/>
  <c r="V86"/>
  <c r="U86"/>
  <c r="T86"/>
  <c r="S86"/>
  <c r="R86"/>
  <c r="Q86"/>
  <c r="P86"/>
  <c r="O86"/>
  <c r="N86"/>
  <c r="M86"/>
  <c r="L86"/>
  <c r="V85"/>
  <c r="U85"/>
  <c r="T85"/>
  <c r="S85"/>
  <c r="R85"/>
  <c r="Q85"/>
  <c r="P85"/>
  <c r="O85"/>
  <c r="N85"/>
  <c r="M85"/>
  <c r="L85"/>
  <c r="V84"/>
  <c r="U84"/>
  <c r="T84"/>
  <c r="S84"/>
  <c r="R84"/>
  <c r="Q84"/>
  <c r="P84"/>
  <c r="O84"/>
  <c r="N84"/>
  <c r="M84"/>
  <c r="L84"/>
  <c r="V83"/>
  <c r="U83"/>
  <c r="T83"/>
  <c r="S83"/>
  <c r="R83"/>
  <c r="Q83"/>
  <c r="P83"/>
  <c r="O83"/>
  <c r="N83"/>
  <c r="M83"/>
  <c r="L83"/>
  <c r="V82"/>
  <c r="U82"/>
  <c r="T82"/>
  <c r="S82"/>
  <c r="R82"/>
  <c r="Q82"/>
  <c r="P82"/>
  <c r="O82"/>
  <c r="N82"/>
  <c r="M82"/>
  <c r="L82"/>
  <c r="V81"/>
  <c r="U81"/>
  <c r="T81"/>
  <c r="S81"/>
  <c r="R81"/>
  <c r="Q81"/>
  <c r="P81"/>
  <c r="O81"/>
  <c r="N81"/>
  <c r="M81"/>
  <c r="L81"/>
  <c r="V80"/>
  <c r="U80"/>
  <c r="T80"/>
  <c r="S80"/>
  <c r="R80"/>
  <c r="Q80"/>
  <c r="P80"/>
  <c r="O80"/>
  <c r="N80"/>
  <c r="M80"/>
  <c r="L80"/>
  <c r="V79"/>
  <c r="U79"/>
  <c r="T79"/>
  <c r="S79"/>
  <c r="R79"/>
  <c r="Q79"/>
  <c r="P79"/>
  <c r="O79"/>
  <c r="N79"/>
  <c r="M79"/>
  <c r="L79"/>
  <c r="V78"/>
  <c r="U78"/>
  <c r="T78"/>
  <c r="S78"/>
  <c r="R78"/>
  <c r="Q78"/>
  <c r="P78"/>
  <c r="O78"/>
  <c r="N78"/>
  <c r="M78"/>
  <c r="L78"/>
  <c r="V77"/>
  <c r="U77"/>
  <c r="T77"/>
  <c r="S77"/>
  <c r="R77"/>
  <c r="Q77"/>
  <c r="P77"/>
  <c r="O77"/>
  <c r="N77"/>
  <c r="M77"/>
  <c r="L77"/>
  <c r="V76"/>
  <c r="U76"/>
  <c r="T76"/>
  <c r="S76"/>
  <c r="R76"/>
  <c r="Q76"/>
  <c r="P76"/>
  <c r="O76"/>
  <c r="N76"/>
  <c r="M76"/>
  <c r="L76"/>
  <c r="V75"/>
  <c r="U75"/>
  <c r="T75"/>
  <c r="S75"/>
  <c r="R75"/>
  <c r="Q75"/>
  <c r="P75"/>
  <c r="O75"/>
  <c r="N75"/>
  <c r="M75"/>
  <c r="L75"/>
  <c r="V74"/>
  <c r="U74"/>
  <c r="T74"/>
  <c r="S74"/>
  <c r="R74"/>
  <c r="Q74"/>
  <c r="P74"/>
  <c r="O74"/>
  <c r="N74"/>
  <c r="M74"/>
  <c r="L74"/>
  <c r="V73"/>
  <c r="U73"/>
  <c r="T73"/>
  <c r="S73"/>
  <c r="R73"/>
  <c r="Q73"/>
  <c r="P73"/>
  <c r="O73"/>
  <c r="N73"/>
  <c r="M73"/>
  <c r="L73"/>
  <c r="V72"/>
  <c r="U72"/>
  <c r="T72"/>
  <c r="S72"/>
  <c r="R72"/>
  <c r="Q72"/>
  <c r="P72"/>
  <c r="O72"/>
  <c r="N72"/>
  <c r="M72"/>
  <c r="L72"/>
  <c r="V71"/>
  <c r="U71"/>
  <c r="T71"/>
  <c r="S71"/>
  <c r="R71"/>
  <c r="Q71"/>
  <c r="P71"/>
  <c r="O71"/>
  <c r="N71"/>
  <c r="M71"/>
  <c r="L71"/>
  <c r="V70"/>
  <c r="U70"/>
  <c r="T70"/>
  <c r="S70"/>
  <c r="R70"/>
  <c r="Q70"/>
  <c r="P70"/>
  <c r="O70"/>
  <c r="N70"/>
  <c r="M70"/>
  <c r="L70"/>
  <c r="V69"/>
  <c r="U69"/>
  <c r="T69"/>
  <c r="S69"/>
  <c r="R69"/>
  <c r="Q69"/>
  <c r="P69"/>
  <c r="O69"/>
  <c r="N69"/>
  <c r="M69"/>
  <c r="L69"/>
  <c r="V68"/>
  <c r="U68"/>
  <c r="T68"/>
  <c r="S68"/>
  <c r="R68"/>
  <c r="Q68"/>
  <c r="P68"/>
  <c r="O68"/>
  <c r="N68"/>
  <c r="M68"/>
  <c r="L68"/>
  <c r="V67"/>
  <c r="U67"/>
  <c r="T67"/>
  <c r="S67"/>
  <c r="R67"/>
  <c r="Q67"/>
  <c r="P67"/>
  <c r="O67"/>
  <c r="N67"/>
  <c r="M67"/>
  <c r="L67"/>
  <c r="V66"/>
  <c r="U66"/>
  <c r="T66"/>
  <c r="S66"/>
  <c r="R66"/>
  <c r="Q66"/>
  <c r="P66"/>
  <c r="O66"/>
  <c r="N66"/>
  <c r="M66"/>
  <c r="L66"/>
  <c r="V65"/>
  <c r="U65"/>
  <c r="T65"/>
  <c r="S65"/>
  <c r="R65"/>
  <c r="Q65"/>
  <c r="P65"/>
  <c r="O65"/>
  <c r="N65"/>
  <c r="M65"/>
  <c r="L65"/>
  <c r="V64"/>
  <c r="U64"/>
  <c r="T64"/>
  <c r="S64"/>
  <c r="R64"/>
  <c r="Q64"/>
  <c r="P64"/>
  <c r="O64"/>
  <c r="N64"/>
  <c r="M64"/>
  <c r="L64"/>
  <c r="V63"/>
  <c r="U63"/>
  <c r="T63"/>
  <c r="S63"/>
  <c r="R63"/>
  <c r="Q63"/>
  <c r="P63"/>
  <c r="O63"/>
  <c r="N63"/>
  <c r="M63"/>
  <c r="L63"/>
  <c r="V62"/>
  <c r="U62"/>
  <c r="T62"/>
  <c r="S62"/>
  <c r="R62"/>
  <c r="Q62"/>
  <c r="P62"/>
  <c r="O62"/>
  <c r="N62"/>
  <c r="M62"/>
  <c r="L62"/>
  <c r="V61"/>
  <c r="U61"/>
  <c r="T61"/>
  <c r="S61"/>
  <c r="R61"/>
  <c r="Q61"/>
  <c r="P61"/>
  <c r="O61"/>
  <c r="N61"/>
  <c r="M61"/>
  <c r="L61"/>
  <c r="V60"/>
  <c r="U60"/>
  <c r="T60"/>
  <c r="S60"/>
  <c r="R60"/>
  <c r="Q60"/>
  <c r="P60"/>
  <c r="O60"/>
  <c r="N60"/>
  <c r="M60"/>
  <c r="L60"/>
  <c r="V59"/>
  <c r="U59"/>
  <c r="T59"/>
  <c r="S59"/>
  <c r="R59"/>
  <c r="Q59"/>
  <c r="P59"/>
  <c r="O59"/>
  <c r="N59"/>
  <c r="M59"/>
  <c r="L59"/>
  <c r="V58"/>
  <c r="U58"/>
  <c r="T58"/>
  <c r="S58"/>
  <c r="R58"/>
  <c r="Q58"/>
  <c r="P58"/>
  <c r="O58"/>
  <c r="N58"/>
  <c r="M58"/>
  <c r="L58"/>
  <c r="V57"/>
  <c r="U57"/>
  <c r="T57"/>
  <c r="S57"/>
  <c r="R57"/>
  <c r="Q57"/>
  <c r="P57"/>
  <c r="O57"/>
  <c r="N57"/>
  <c r="M57"/>
  <c r="L57"/>
  <c r="V56"/>
  <c r="U56"/>
  <c r="T56"/>
  <c r="S56"/>
  <c r="R56"/>
  <c r="Q56"/>
  <c r="P56"/>
  <c r="O56"/>
  <c r="N56"/>
  <c r="M56"/>
  <c r="L56"/>
  <c r="V55"/>
  <c r="U55"/>
  <c r="T55"/>
  <c r="S55"/>
  <c r="R55"/>
  <c r="Q55"/>
  <c r="P55"/>
  <c r="O55"/>
  <c r="N55"/>
  <c r="M55"/>
  <c r="L55"/>
  <c r="V54"/>
  <c r="U54"/>
  <c r="T54"/>
  <c r="S54"/>
  <c r="R54"/>
  <c r="Q54"/>
  <c r="P54"/>
  <c r="O54"/>
  <c r="N54"/>
  <c r="M54"/>
  <c r="L54"/>
  <c r="V53"/>
  <c r="U53"/>
  <c r="T53"/>
  <c r="S53"/>
  <c r="R53"/>
  <c r="Q53"/>
  <c r="P53"/>
  <c r="O53"/>
  <c r="N53"/>
  <c r="M53"/>
  <c r="L53"/>
  <c r="V52"/>
  <c r="U52"/>
  <c r="T52"/>
  <c r="S52"/>
  <c r="R52"/>
  <c r="Q52"/>
  <c r="P52"/>
  <c r="O52"/>
  <c r="N52"/>
  <c r="M52"/>
  <c r="L52"/>
  <c r="V51"/>
  <c r="U51"/>
  <c r="T51"/>
  <c r="S51"/>
  <c r="R51"/>
  <c r="Q51"/>
  <c r="P51"/>
  <c r="O51"/>
  <c r="N51"/>
  <c r="M51"/>
  <c r="L51"/>
  <c r="V50"/>
  <c r="U50"/>
  <c r="T50"/>
  <c r="S50"/>
  <c r="R50"/>
  <c r="Q50"/>
  <c r="P50"/>
  <c r="O50"/>
  <c r="N50"/>
  <c r="M50"/>
  <c r="L50"/>
  <c r="V49"/>
  <c r="U49"/>
  <c r="T49"/>
  <c r="S49"/>
  <c r="R49"/>
  <c r="Q49"/>
  <c r="P49"/>
  <c r="O49"/>
  <c r="N49"/>
  <c r="M49"/>
  <c r="L49"/>
  <c r="V48"/>
  <c r="U48"/>
  <c r="T48"/>
  <c r="S48"/>
  <c r="R48"/>
  <c r="Q48"/>
  <c r="P48"/>
  <c r="O48"/>
  <c r="N48"/>
  <c r="M48"/>
  <c r="L48"/>
  <c r="V47"/>
  <c r="U47"/>
  <c r="T47"/>
  <c r="S47"/>
  <c r="R47"/>
  <c r="Q47"/>
  <c r="P47"/>
  <c r="O47"/>
  <c r="N47"/>
  <c r="M47"/>
  <c r="L47"/>
  <c r="V46"/>
  <c r="U46"/>
  <c r="T46"/>
  <c r="S46"/>
  <c r="R46"/>
  <c r="Q46"/>
  <c r="P46"/>
  <c r="O46"/>
  <c r="N46"/>
  <c r="M46"/>
  <c r="L46"/>
  <c r="V45"/>
  <c r="U45"/>
  <c r="T45"/>
  <c r="S45"/>
  <c r="R45"/>
  <c r="Q45"/>
  <c r="P45"/>
  <c r="O45"/>
  <c r="N45"/>
  <c r="M45"/>
  <c r="L45"/>
  <c r="V44"/>
  <c r="U44"/>
  <c r="T44"/>
  <c r="S44"/>
  <c r="R44"/>
  <c r="Q44"/>
  <c r="P44"/>
  <c r="O44"/>
  <c r="N44"/>
  <c r="M44"/>
  <c r="L44"/>
  <c r="V43"/>
  <c r="U43"/>
  <c r="T43"/>
  <c r="S43"/>
  <c r="R43"/>
  <c r="Q43"/>
  <c r="P43"/>
  <c r="O43"/>
  <c r="N43"/>
  <c r="M43"/>
  <c r="L43"/>
  <c r="V42"/>
  <c r="U42"/>
  <c r="T42"/>
  <c r="S42"/>
  <c r="R42"/>
  <c r="Q42"/>
  <c r="P42"/>
  <c r="O42"/>
  <c r="N42"/>
  <c r="M42"/>
  <c r="L42"/>
  <c r="V41"/>
  <c r="U41"/>
  <c r="T41"/>
  <c r="S41"/>
  <c r="R41"/>
  <c r="Q41"/>
  <c r="P41"/>
  <c r="O41"/>
  <c r="N41"/>
  <c r="M41"/>
  <c r="L41"/>
  <c r="V40"/>
  <c r="U40"/>
  <c r="T40"/>
  <c r="S40"/>
  <c r="R40"/>
  <c r="Q40"/>
  <c r="P40"/>
  <c r="O40"/>
  <c r="N40"/>
  <c r="M40"/>
  <c r="L40"/>
  <c r="V39"/>
  <c r="U39"/>
  <c r="T39"/>
  <c r="S39"/>
  <c r="R39"/>
  <c r="Q39"/>
  <c r="P39"/>
  <c r="O39"/>
  <c r="N39"/>
  <c r="M39"/>
  <c r="L39"/>
  <c r="V38"/>
  <c r="U38"/>
  <c r="T38"/>
  <c r="S38"/>
  <c r="R38"/>
  <c r="Q38"/>
  <c r="P38"/>
  <c r="O38"/>
  <c r="N38"/>
  <c r="M38"/>
  <c r="L38"/>
  <c r="V37"/>
  <c r="U37"/>
  <c r="T37"/>
  <c r="S37"/>
  <c r="R37"/>
  <c r="Q37"/>
  <c r="P37"/>
  <c r="O37"/>
  <c r="N37"/>
  <c r="M37"/>
  <c r="L37"/>
  <c r="V36"/>
  <c r="U36"/>
  <c r="T36"/>
  <c r="S36"/>
  <c r="R36"/>
  <c r="Q36"/>
  <c r="P36"/>
  <c r="O36"/>
  <c r="N36"/>
  <c r="M36"/>
  <c r="L36"/>
  <c r="V35"/>
  <c r="U35"/>
  <c r="T35"/>
  <c r="S35"/>
  <c r="R35"/>
  <c r="Q35"/>
  <c r="P35"/>
  <c r="O35"/>
  <c r="N35"/>
  <c r="M35"/>
  <c r="L35"/>
  <c r="V34"/>
  <c r="U34"/>
  <c r="T34"/>
  <c r="S34"/>
  <c r="R34"/>
  <c r="Q34"/>
  <c r="P34"/>
  <c r="O34"/>
  <c r="N34"/>
  <c r="M34"/>
  <c r="L34"/>
  <c r="V33"/>
  <c r="U33"/>
  <c r="T33"/>
  <c r="S33"/>
  <c r="R33"/>
  <c r="Q33"/>
  <c r="P33"/>
  <c r="O33"/>
  <c r="N33"/>
  <c r="M33"/>
  <c r="L33"/>
  <c r="V32"/>
  <c r="U32"/>
  <c r="T32"/>
  <c r="S32"/>
  <c r="R32"/>
  <c r="Q32"/>
  <c r="P32"/>
  <c r="O32"/>
  <c r="N32"/>
  <c r="M32"/>
  <c r="L32"/>
  <c r="V31"/>
  <c r="U31"/>
  <c r="T31"/>
  <c r="S31"/>
  <c r="R31"/>
  <c r="Q31"/>
  <c r="P31"/>
  <c r="O31"/>
  <c r="N31"/>
  <c r="M31"/>
  <c r="L31"/>
  <c r="V30"/>
  <c r="U30"/>
  <c r="T30"/>
  <c r="S30"/>
  <c r="R30"/>
  <c r="Q30"/>
  <c r="P30"/>
  <c r="O30"/>
  <c r="N30"/>
  <c r="M30"/>
  <c r="L30"/>
  <c r="V29"/>
  <c r="U29"/>
  <c r="T29"/>
  <c r="S29"/>
  <c r="R29"/>
  <c r="Q29"/>
  <c r="P29"/>
  <c r="O29"/>
  <c r="N29"/>
  <c r="M29"/>
  <c r="L29"/>
  <c r="V28"/>
  <c r="U28"/>
  <c r="T28"/>
  <c r="S28"/>
  <c r="R28"/>
  <c r="Q28"/>
  <c r="P28"/>
  <c r="O28"/>
  <c r="N28"/>
  <c r="M28"/>
  <c r="L28"/>
  <c r="V27"/>
  <c r="U27"/>
  <c r="T27"/>
  <c r="S27"/>
  <c r="R27"/>
  <c r="Q27"/>
  <c r="P27"/>
  <c r="O27"/>
  <c r="N27"/>
  <c r="M27"/>
  <c r="L27"/>
  <c r="V26"/>
  <c r="U26"/>
  <c r="T26"/>
  <c r="S26"/>
  <c r="R26"/>
  <c r="Q26"/>
  <c r="P26"/>
  <c r="O26"/>
  <c r="N26"/>
  <c r="M26"/>
  <c r="L26"/>
  <c r="V25"/>
  <c r="U25"/>
  <c r="T25"/>
  <c r="S25"/>
  <c r="R25"/>
  <c r="Q25"/>
  <c r="P25"/>
  <c r="O25"/>
  <c r="N25"/>
  <c r="M25"/>
  <c r="L25"/>
  <c r="V24"/>
  <c r="U24"/>
  <c r="T24"/>
  <c r="S24"/>
  <c r="R24"/>
  <c r="Q24"/>
  <c r="P24"/>
  <c r="O24"/>
  <c r="N24"/>
  <c r="M24"/>
  <c r="L24"/>
  <c r="V23"/>
  <c r="U23"/>
  <c r="T23"/>
  <c r="S23"/>
  <c r="R23"/>
  <c r="Q23"/>
  <c r="P23"/>
  <c r="O23"/>
  <c r="N23"/>
  <c r="M23"/>
  <c r="L23"/>
  <c r="V22"/>
  <c r="U22"/>
  <c r="T22"/>
  <c r="S22"/>
  <c r="R22"/>
  <c r="Q22"/>
  <c r="P22"/>
  <c r="O22"/>
  <c r="N22"/>
  <c r="M22"/>
  <c r="L22"/>
  <c r="V21"/>
  <c r="U21"/>
  <c r="T21"/>
  <c r="S21"/>
  <c r="R21"/>
  <c r="Q21"/>
  <c r="P21"/>
  <c r="O21"/>
  <c r="N21"/>
  <c r="M21"/>
  <c r="L21"/>
  <c r="V20"/>
  <c r="U20"/>
  <c r="T20"/>
  <c r="S20"/>
  <c r="R20"/>
  <c r="Q20"/>
  <c r="P20"/>
  <c r="O20"/>
  <c r="N20"/>
  <c r="M20"/>
  <c r="L20"/>
  <c r="V19"/>
  <c r="U19"/>
  <c r="T19"/>
  <c r="S19"/>
  <c r="R19"/>
  <c r="Q19"/>
  <c r="P19"/>
  <c r="O19"/>
  <c r="N19"/>
  <c r="M19"/>
  <c r="L19"/>
  <c r="V18"/>
  <c r="U18"/>
  <c r="T18"/>
  <c r="S18"/>
  <c r="R18"/>
  <c r="Q18"/>
  <c r="P18"/>
  <c r="O18"/>
  <c r="N18"/>
  <c r="M18"/>
  <c r="L18"/>
  <c r="V17"/>
  <c r="U17"/>
  <c r="T17"/>
  <c r="S17"/>
  <c r="R17"/>
  <c r="Q17"/>
  <c r="P17"/>
  <c r="O17"/>
  <c r="N17"/>
  <c r="M17"/>
  <c r="L17"/>
  <c r="V16"/>
  <c r="U16"/>
  <c r="T16"/>
  <c r="S16"/>
  <c r="R16"/>
  <c r="Q16"/>
  <c r="P16"/>
  <c r="O16"/>
  <c r="N16"/>
  <c r="M16"/>
  <c r="L16"/>
  <c r="V15"/>
  <c r="U15"/>
  <c r="T15"/>
  <c r="S15"/>
  <c r="R15"/>
  <c r="Q15"/>
  <c r="P15"/>
  <c r="O15"/>
  <c r="N15"/>
  <c r="M15"/>
  <c r="L15"/>
  <c r="V14"/>
  <c r="U14"/>
  <c r="T14"/>
  <c r="S14"/>
  <c r="R14"/>
  <c r="Q14"/>
  <c r="P14"/>
  <c r="O14"/>
  <c r="N14"/>
  <c r="M14"/>
  <c r="L14"/>
  <c r="V13"/>
  <c r="U13"/>
  <c r="T13"/>
  <c r="S13"/>
  <c r="R13"/>
  <c r="Q13"/>
  <c r="P13"/>
  <c r="O13"/>
  <c r="N13"/>
  <c r="M13"/>
  <c r="L13"/>
  <c r="V12"/>
  <c r="U12"/>
  <c r="T12"/>
  <c r="S12"/>
  <c r="R12"/>
  <c r="Q12"/>
  <c r="P12"/>
  <c r="O12"/>
  <c r="N12"/>
  <c r="M12"/>
  <c r="L12"/>
  <c r="V11"/>
  <c r="U11"/>
  <c r="T11"/>
  <c r="S11"/>
  <c r="R11"/>
  <c r="Q11"/>
  <c r="P11"/>
  <c r="O11"/>
  <c r="N11"/>
  <c r="M11"/>
  <c r="L11"/>
  <c r="V10"/>
  <c r="U10"/>
  <c r="T10"/>
  <c r="S10"/>
  <c r="R10"/>
  <c r="Q10"/>
  <c r="P10"/>
  <c r="O10"/>
  <c r="N10"/>
  <c r="M10"/>
  <c r="L10"/>
  <c r="V9"/>
  <c r="U9"/>
  <c r="T9"/>
  <c r="S9"/>
  <c r="R9"/>
  <c r="Q9"/>
  <c r="P9"/>
  <c r="O9"/>
  <c r="N9"/>
  <c r="M9"/>
  <c r="L9"/>
  <c r="V8"/>
  <c r="U8"/>
  <c r="T8"/>
  <c r="S8"/>
  <c r="R8"/>
  <c r="Q8"/>
  <c r="P8"/>
  <c r="O8"/>
  <c r="N8"/>
  <c r="M8"/>
  <c r="L8"/>
  <c r="V7"/>
  <c r="U7"/>
  <c r="T7"/>
  <c r="S7"/>
  <c r="R7"/>
  <c r="Q7"/>
  <c r="P7"/>
  <c r="O7"/>
  <c r="N7"/>
  <c r="M7"/>
  <c r="L7"/>
  <c r="V6"/>
  <c r="U6"/>
  <c r="T6"/>
  <c r="S6"/>
  <c r="R6"/>
  <c r="Q6"/>
  <c r="P6"/>
  <c r="O6"/>
  <c r="N6"/>
  <c r="M6"/>
  <c r="L6"/>
  <c r="V5"/>
  <c r="U5"/>
  <c r="T5"/>
  <c r="S5"/>
  <c r="R5"/>
  <c r="Q5"/>
  <c r="P5"/>
  <c r="O5"/>
  <c r="N5"/>
  <c r="M5"/>
  <c r="L5"/>
  <c r="V4"/>
  <c r="U4"/>
  <c r="T4"/>
  <c r="S4"/>
  <c r="R4"/>
  <c r="Q4"/>
  <c r="P4"/>
  <c r="O4"/>
  <c r="N4"/>
  <c r="M4"/>
  <c r="L4"/>
  <c r="V3"/>
  <c r="U3"/>
  <c r="T3"/>
  <c r="S3"/>
  <c r="R3"/>
  <c r="Q3"/>
  <c r="P3"/>
  <c r="O3"/>
  <c r="N3"/>
  <c r="M3"/>
  <c r="L3"/>
  <c r="K3"/>
  <c r="H3"/>
  <c r="G3"/>
  <c r="V2"/>
  <c r="U2"/>
  <c r="T2"/>
  <c r="S2"/>
  <c r="R2"/>
  <c r="Q2"/>
  <c r="P2"/>
  <c r="O2"/>
  <c r="N2"/>
  <c r="M2"/>
  <c r="L2"/>
  <c r="K2"/>
  <c r="V66" i="14"/>
  <c r="U66"/>
  <c r="T66"/>
  <c r="S66"/>
  <c r="R66"/>
  <c r="Q66"/>
  <c r="P66"/>
  <c r="O66"/>
  <c r="N66"/>
  <c r="M66"/>
  <c r="L66"/>
  <c r="V65"/>
  <c r="U65"/>
  <c r="T65"/>
  <c r="S65"/>
  <c r="R65"/>
  <c r="Q65"/>
  <c r="P65"/>
  <c r="O65"/>
  <c r="N65"/>
  <c r="M65"/>
  <c r="L65"/>
  <c r="V64"/>
  <c r="U64"/>
  <c r="T64"/>
  <c r="S64"/>
  <c r="R64"/>
  <c r="Q64"/>
  <c r="P64"/>
  <c r="O64"/>
  <c r="N64"/>
  <c r="M64"/>
  <c r="L64"/>
  <c r="V63"/>
  <c r="U63"/>
  <c r="T63"/>
  <c r="S63"/>
  <c r="R63"/>
  <c r="Q63"/>
  <c r="P63"/>
  <c r="O63"/>
  <c r="N63"/>
  <c r="M63"/>
  <c r="L63"/>
  <c r="V62"/>
  <c r="U62"/>
  <c r="T62"/>
  <c r="S62"/>
  <c r="R62"/>
  <c r="Q62"/>
  <c r="P62"/>
  <c r="O62"/>
  <c r="N62"/>
  <c r="M62"/>
  <c r="L62"/>
  <c r="V61"/>
  <c r="U61"/>
  <c r="T61"/>
  <c r="S61"/>
  <c r="R61"/>
  <c r="Q61"/>
  <c r="P61"/>
  <c r="O61"/>
  <c r="N61"/>
  <c r="M61"/>
  <c r="L61"/>
  <c r="V60"/>
  <c r="U60"/>
  <c r="T60"/>
  <c r="S60"/>
  <c r="R60"/>
  <c r="Q60"/>
  <c r="P60"/>
  <c r="O60"/>
  <c r="N60"/>
  <c r="M60"/>
  <c r="L60"/>
  <c r="V59"/>
  <c r="U59"/>
  <c r="T59"/>
  <c r="S59"/>
  <c r="R59"/>
  <c r="Q59"/>
  <c r="P59"/>
  <c r="O59"/>
  <c r="N59"/>
  <c r="M59"/>
  <c r="L59"/>
  <c r="V58"/>
  <c r="U58"/>
  <c r="T58"/>
  <c r="S58"/>
  <c r="R58"/>
  <c r="Q58"/>
  <c r="P58"/>
  <c r="O58"/>
  <c r="N58"/>
  <c r="M58"/>
  <c r="L58"/>
  <c r="V57"/>
  <c r="U57"/>
  <c r="T57"/>
  <c r="S57"/>
  <c r="R57"/>
  <c r="Q57"/>
  <c r="P57"/>
  <c r="O57"/>
  <c r="N57"/>
  <c r="M57"/>
  <c r="L57"/>
  <c r="V56"/>
  <c r="U56"/>
  <c r="T56"/>
  <c r="S56"/>
  <c r="R56"/>
  <c r="Q56"/>
  <c r="P56"/>
  <c r="O56"/>
  <c r="N56"/>
  <c r="M56"/>
  <c r="L56"/>
  <c r="V55"/>
  <c r="U55"/>
  <c r="T55"/>
  <c r="S55"/>
  <c r="R55"/>
  <c r="Q55"/>
  <c r="P55"/>
  <c r="O55"/>
  <c r="N55"/>
  <c r="M55"/>
  <c r="L55"/>
  <c r="V54"/>
  <c r="U54"/>
  <c r="T54"/>
  <c r="S54"/>
  <c r="R54"/>
  <c r="Q54"/>
  <c r="P54"/>
  <c r="O54"/>
  <c r="N54"/>
  <c r="M54"/>
  <c r="L54"/>
  <c r="V53"/>
  <c r="U53"/>
  <c r="T53"/>
  <c r="S53"/>
  <c r="R53"/>
  <c r="Q53"/>
  <c r="P53"/>
  <c r="O53"/>
  <c r="N53"/>
  <c r="M53"/>
  <c r="L53"/>
  <c r="V52"/>
  <c r="U52"/>
  <c r="T52"/>
  <c r="S52"/>
  <c r="R52"/>
  <c r="Q52"/>
  <c r="P52"/>
  <c r="O52"/>
  <c r="N52"/>
  <c r="M52"/>
  <c r="L52"/>
  <c r="V51"/>
  <c r="U51"/>
  <c r="T51"/>
  <c r="S51"/>
  <c r="R51"/>
  <c r="Q51"/>
  <c r="P51"/>
  <c r="O51"/>
  <c r="N51"/>
  <c r="M51"/>
  <c r="L51"/>
  <c r="V50"/>
  <c r="U50"/>
  <c r="T50"/>
  <c r="S50"/>
  <c r="R50"/>
  <c r="Q50"/>
  <c r="P50"/>
  <c r="O50"/>
  <c r="N50"/>
  <c r="M50"/>
  <c r="L50"/>
  <c r="V49"/>
  <c r="U49"/>
  <c r="T49"/>
  <c r="S49"/>
  <c r="R49"/>
  <c r="Q49"/>
  <c r="P49"/>
  <c r="O49"/>
  <c r="N49"/>
  <c r="M49"/>
  <c r="L49"/>
  <c r="V48"/>
  <c r="U48"/>
  <c r="T48"/>
  <c r="S48"/>
  <c r="R48"/>
  <c r="Q48"/>
  <c r="P48"/>
  <c r="O48"/>
  <c r="N48"/>
  <c r="M48"/>
  <c r="L48"/>
  <c r="V47"/>
  <c r="U47"/>
  <c r="T47"/>
  <c r="S47"/>
  <c r="R47"/>
  <c r="Q47"/>
  <c r="P47"/>
  <c r="O47"/>
  <c r="N47"/>
  <c r="M47"/>
  <c r="L47"/>
  <c r="V46"/>
  <c r="U46"/>
  <c r="T46"/>
  <c r="S46"/>
  <c r="R46"/>
  <c r="Q46"/>
  <c r="P46"/>
  <c r="O46"/>
  <c r="N46"/>
  <c r="M46"/>
  <c r="L46"/>
  <c r="V45"/>
  <c r="U45"/>
  <c r="T45"/>
  <c r="S45"/>
  <c r="R45"/>
  <c r="Q45"/>
  <c r="P45"/>
  <c r="O45"/>
  <c r="N45"/>
  <c r="M45"/>
  <c r="L45"/>
  <c r="V44"/>
  <c r="U44"/>
  <c r="T44"/>
  <c r="S44"/>
  <c r="R44"/>
  <c r="Q44"/>
  <c r="P44"/>
  <c r="O44"/>
  <c r="N44"/>
  <c r="M44"/>
  <c r="L44"/>
  <c r="V43"/>
  <c r="U43"/>
  <c r="T43"/>
  <c r="S43"/>
  <c r="R43"/>
  <c r="Q43"/>
  <c r="P43"/>
  <c r="O43"/>
  <c r="N43"/>
  <c r="M43"/>
  <c r="L43"/>
  <c r="V42"/>
  <c r="U42"/>
  <c r="T42"/>
  <c r="S42"/>
  <c r="R42"/>
  <c r="Q42"/>
  <c r="P42"/>
  <c r="O42"/>
  <c r="N42"/>
  <c r="M42"/>
  <c r="L42"/>
  <c r="V41"/>
  <c r="U41"/>
  <c r="T41"/>
  <c r="S41"/>
  <c r="R41"/>
  <c r="Q41"/>
  <c r="P41"/>
  <c r="O41"/>
  <c r="N41"/>
  <c r="M41"/>
  <c r="L41"/>
  <c r="V40"/>
  <c r="U40"/>
  <c r="T40"/>
  <c r="S40"/>
  <c r="R40"/>
  <c r="Q40"/>
  <c r="P40"/>
  <c r="O40"/>
  <c r="N40"/>
  <c r="M40"/>
  <c r="L40"/>
  <c r="V39"/>
  <c r="U39"/>
  <c r="T39"/>
  <c r="S39"/>
  <c r="R39"/>
  <c r="Q39"/>
  <c r="P39"/>
  <c r="O39"/>
  <c r="N39"/>
  <c r="M39"/>
  <c r="L39"/>
  <c r="V38"/>
  <c r="U38"/>
  <c r="T38"/>
  <c r="S38"/>
  <c r="R38"/>
  <c r="Q38"/>
  <c r="P38"/>
  <c r="O38"/>
  <c r="N38"/>
  <c r="M38"/>
  <c r="L38"/>
  <c r="V37"/>
  <c r="U37"/>
  <c r="T37"/>
  <c r="S37"/>
  <c r="R37"/>
  <c r="Q37"/>
  <c r="P37"/>
  <c r="O37"/>
  <c r="N37"/>
  <c r="M37"/>
  <c r="L37"/>
  <c r="V36"/>
  <c r="U36"/>
  <c r="T36"/>
  <c r="S36"/>
  <c r="R36"/>
  <c r="Q36"/>
  <c r="P36"/>
  <c r="O36"/>
  <c r="N36"/>
  <c r="M36"/>
  <c r="L36"/>
  <c r="V35"/>
  <c r="U35"/>
  <c r="T35"/>
  <c r="S35"/>
  <c r="R35"/>
  <c r="Q35"/>
  <c r="P35"/>
  <c r="O35"/>
  <c r="N35"/>
  <c r="M35"/>
  <c r="L35"/>
  <c r="V34"/>
  <c r="U34"/>
  <c r="T34"/>
  <c r="S34"/>
  <c r="R34"/>
  <c r="Q34"/>
  <c r="P34"/>
  <c r="O34"/>
  <c r="N34"/>
  <c r="M34"/>
  <c r="L34"/>
  <c r="V33"/>
  <c r="U33"/>
  <c r="T33"/>
  <c r="S33"/>
  <c r="R33"/>
  <c r="Q33"/>
  <c r="P33"/>
  <c r="O33"/>
  <c r="N33"/>
  <c r="M33"/>
  <c r="L33"/>
  <c r="V32"/>
  <c r="U32"/>
  <c r="T32"/>
  <c r="S32"/>
  <c r="R32"/>
  <c r="Q32"/>
  <c r="P32"/>
  <c r="O32"/>
  <c r="N32"/>
  <c r="M32"/>
  <c r="L32"/>
  <c r="V31"/>
  <c r="U31"/>
  <c r="T31"/>
  <c r="S31"/>
  <c r="R31"/>
  <c r="Q31"/>
  <c r="P31"/>
  <c r="O31"/>
  <c r="N31"/>
  <c r="M31"/>
  <c r="L31"/>
  <c r="V30"/>
  <c r="U30"/>
  <c r="T30"/>
  <c r="S30"/>
  <c r="R30"/>
  <c r="Q30"/>
  <c r="P30"/>
  <c r="O30"/>
  <c r="N30"/>
  <c r="M30"/>
  <c r="L30"/>
  <c r="V29"/>
  <c r="U29"/>
  <c r="T29"/>
  <c r="S29"/>
  <c r="R29"/>
  <c r="Q29"/>
  <c r="P29"/>
  <c r="O29"/>
  <c r="N29"/>
  <c r="M29"/>
  <c r="L29"/>
  <c r="V28"/>
  <c r="U28"/>
  <c r="T28"/>
  <c r="S28"/>
  <c r="R28"/>
  <c r="Q28"/>
  <c r="P28"/>
  <c r="O28"/>
  <c r="N28"/>
  <c r="M28"/>
  <c r="L28"/>
  <c r="V27"/>
  <c r="U27"/>
  <c r="T27"/>
  <c r="S27"/>
  <c r="R27"/>
  <c r="Q27"/>
  <c r="P27"/>
  <c r="O27"/>
  <c r="N27"/>
  <c r="M27"/>
  <c r="L27"/>
  <c r="V26"/>
  <c r="U26"/>
  <c r="T26"/>
  <c r="S26"/>
  <c r="R26"/>
  <c r="Q26"/>
  <c r="P26"/>
  <c r="O26"/>
  <c r="N26"/>
  <c r="M26"/>
  <c r="L26"/>
  <c r="V25"/>
  <c r="U25"/>
  <c r="T25"/>
  <c r="S25"/>
  <c r="R25"/>
  <c r="Q25"/>
  <c r="P25"/>
  <c r="O25"/>
  <c r="N25"/>
  <c r="M25"/>
  <c r="L25"/>
  <c r="V24"/>
  <c r="U24"/>
  <c r="T24"/>
  <c r="S24"/>
  <c r="R24"/>
  <c r="Q24"/>
  <c r="P24"/>
  <c r="O24"/>
  <c r="N24"/>
  <c r="M24"/>
  <c r="L24"/>
  <c r="V23"/>
  <c r="U23"/>
  <c r="T23"/>
  <c r="S23"/>
  <c r="R23"/>
  <c r="Q23"/>
  <c r="P23"/>
  <c r="O23"/>
  <c r="N23"/>
  <c r="M23"/>
  <c r="L23"/>
  <c r="V22"/>
  <c r="U22"/>
  <c r="T22"/>
  <c r="S22"/>
  <c r="R22"/>
  <c r="Q22"/>
  <c r="P22"/>
  <c r="O22"/>
  <c r="N22"/>
  <c r="M22"/>
  <c r="L22"/>
  <c r="V21"/>
  <c r="U21"/>
  <c r="T21"/>
  <c r="S21"/>
  <c r="R21"/>
  <c r="Q21"/>
  <c r="P21"/>
  <c r="O21"/>
  <c r="N21"/>
  <c r="M21"/>
  <c r="L21"/>
  <c r="V20"/>
  <c r="U20"/>
  <c r="T20"/>
  <c r="S20"/>
  <c r="R20"/>
  <c r="Q20"/>
  <c r="P20"/>
  <c r="O20"/>
  <c r="N20"/>
  <c r="M20"/>
  <c r="L20"/>
  <c r="V19"/>
  <c r="U19"/>
  <c r="T19"/>
  <c r="S19"/>
  <c r="R19"/>
  <c r="Q19"/>
  <c r="P19"/>
  <c r="O19"/>
  <c r="N19"/>
  <c r="M19"/>
  <c r="L19"/>
  <c r="V18"/>
  <c r="U18"/>
  <c r="T18"/>
  <c r="S18"/>
  <c r="R18"/>
  <c r="Q18"/>
  <c r="P18"/>
  <c r="O18"/>
  <c r="N18"/>
  <c r="M18"/>
  <c r="L18"/>
  <c r="V17"/>
  <c r="U17"/>
  <c r="T17"/>
  <c r="S17"/>
  <c r="R17"/>
  <c r="Q17"/>
  <c r="P17"/>
  <c r="O17"/>
  <c r="N17"/>
  <c r="M17"/>
  <c r="L17"/>
  <c r="V16"/>
  <c r="U16"/>
  <c r="T16"/>
  <c r="S16"/>
  <c r="R16"/>
  <c r="Q16"/>
  <c r="P16"/>
  <c r="O16"/>
  <c r="N16"/>
  <c r="M16"/>
  <c r="L16"/>
  <c r="V15"/>
  <c r="U15"/>
  <c r="T15"/>
  <c r="S15"/>
  <c r="R15"/>
  <c r="Q15"/>
  <c r="P15"/>
  <c r="O15"/>
  <c r="N15"/>
  <c r="M15"/>
  <c r="L15"/>
  <c r="V14"/>
  <c r="U14"/>
  <c r="T14"/>
  <c r="S14"/>
  <c r="R14"/>
  <c r="Q14"/>
  <c r="P14"/>
  <c r="O14"/>
  <c r="N14"/>
  <c r="M14"/>
  <c r="L14"/>
  <c r="V13"/>
  <c r="U13"/>
  <c r="T13"/>
  <c r="S13"/>
  <c r="R13"/>
  <c r="Q13"/>
  <c r="P13"/>
  <c r="O13"/>
  <c r="N13"/>
  <c r="M13"/>
  <c r="L13"/>
  <c r="V12"/>
  <c r="U12"/>
  <c r="T12"/>
  <c r="S12"/>
  <c r="R12"/>
  <c r="Q12"/>
  <c r="P12"/>
  <c r="O12"/>
  <c r="N12"/>
  <c r="M12"/>
  <c r="L12"/>
  <c r="V11"/>
  <c r="U11"/>
  <c r="T11"/>
  <c r="S11"/>
  <c r="R11"/>
  <c r="Q11"/>
  <c r="P11"/>
  <c r="O11"/>
  <c r="N11"/>
  <c r="M11"/>
  <c r="L11"/>
  <c r="V10"/>
  <c r="U10"/>
  <c r="T10"/>
  <c r="S10"/>
  <c r="R10"/>
  <c r="Q10"/>
  <c r="P10"/>
  <c r="O10"/>
  <c r="N10"/>
  <c r="M10"/>
  <c r="L10"/>
  <c r="V9"/>
  <c r="U9"/>
  <c r="T9"/>
  <c r="S9"/>
  <c r="R9"/>
  <c r="Q9"/>
  <c r="P9"/>
  <c r="O9"/>
  <c r="N9"/>
  <c r="M9"/>
  <c r="L9"/>
  <c r="V8"/>
  <c r="U8"/>
  <c r="T8"/>
  <c r="S8"/>
  <c r="R8"/>
  <c r="Q8"/>
  <c r="P8"/>
  <c r="O8"/>
  <c r="N8"/>
  <c r="M8"/>
  <c r="L8"/>
  <c r="V7"/>
  <c r="U7"/>
  <c r="T7"/>
  <c r="S7"/>
  <c r="R7"/>
  <c r="Q7"/>
  <c r="P7"/>
  <c r="O7"/>
  <c r="N7"/>
  <c r="M7"/>
  <c r="L7"/>
  <c r="V6"/>
  <c r="U6"/>
  <c r="T6"/>
  <c r="S6"/>
  <c r="R6"/>
  <c r="Q6"/>
  <c r="P6"/>
  <c r="O6"/>
  <c r="N6"/>
  <c r="M6"/>
  <c r="L6"/>
  <c r="V5"/>
  <c r="U5"/>
  <c r="T5"/>
  <c r="S5"/>
  <c r="R5"/>
  <c r="Q5"/>
  <c r="P5"/>
  <c r="O5"/>
  <c r="N5"/>
  <c r="M5"/>
  <c r="L5"/>
  <c r="V4"/>
  <c r="U4"/>
  <c r="T4"/>
  <c r="S4"/>
  <c r="R4"/>
  <c r="Q4"/>
  <c r="P4"/>
  <c r="O4"/>
  <c r="N4"/>
  <c r="M4"/>
  <c r="L4"/>
  <c r="V3"/>
  <c r="U3"/>
  <c r="T3"/>
  <c r="S3"/>
  <c r="R3"/>
  <c r="Q3"/>
  <c r="P3"/>
  <c r="O3"/>
  <c r="N3"/>
  <c r="M3"/>
  <c r="L3"/>
  <c r="H3"/>
  <c r="G3"/>
  <c r="V2"/>
  <c r="I19" s="1"/>
  <c r="U2"/>
  <c r="H8" s="1"/>
  <c r="T2"/>
  <c r="I18" s="1"/>
  <c r="S2"/>
  <c r="I15" s="1"/>
  <c r="R2"/>
  <c r="I14" s="1"/>
  <c r="Q2"/>
  <c r="I13" s="1"/>
  <c r="P2"/>
  <c r="I12" s="1"/>
  <c r="O2"/>
  <c r="I11" s="1"/>
  <c r="N2"/>
  <c r="I10" s="1"/>
  <c r="M2"/>
  <c r="H7" s="1"/>
  <c r="L2"/>
  <c r="H5" s="1"/>
  <c r="K2"/>
  <c r="H6" s="1"/>
  <c r="L6" i="5" s="1"/>
  <c r="V180" i="13"/>
  <c r="U180"/>
  <c r="S180"/>
  <c r="R180"/>
  <c r="Q180"/>
  <c r="P180"/>
  <c r="O180"/>
  <c r="N180"/>
  <c r="M180"/>
  <c r="L180"/>
  <c r="K180"/>
  <c r="V179"/>
  <c r="U179"/>
  <c r="S179"/>
  <c r="R179"/>
  <c r="Q179"/>
  <c r="P179"/>
  <c r="O179"/>
  <c r="N179"/>
  <c r="M179"/>
  <c r="L179"/>
  <c r="K179"/>
  <c r="V178"/>
  <c r="U178"/>
  <c r="S178"/>
  <c r="R178"/>
  <c r="Q178"/>
  <c r="P178"/>
  <c r="O178"/>
  <c r="N178"/>
  <c r="M178"/>
  <c r="L178"/>
  <c r="K178"/>
  <c r="V177"/>
  <c r="U177"/>
  <c r="S177"/>
  <c r="R177"/>
  <c r="Q177"/>
  <c r="P177"/>
  <c r="O177"/>
  <c r="N177"/>
  <c r="M177"/>
  <c r="L177"/>
  <c r="K177"/>
  <c r="V176"/>
  <c r="U176"/>
  <c r="S176"/>
  <c r="R176"/>
  <c r="Q176"/>
  <c r="P176"/>
  <c r="O176"/>
  <c r="N176"/>
  <c r="M176"/>
  <c r="L176"/>
  <c r="K176"/>
  <c r="V175"/>
  <c r="U175"/>
  <c r="S175"/>
  <c r="R175"/>
  <c r="Q175"/>
  <c r="P175"/>
  <c r="O175"/>
  <c r="N175"/>
  <c r="M175"/>
  <c r="L175"/>
  <c r="K175"/>
  <c r="V174"/>
  <c r="U174"/>
  <c r="S174"/>
  <c r="R174"/>
  <c r="Q174"/>
  <c r="P174"/>
  <c r="O174"/>
  <c r="N174"/>
  <c r="M174"/>
  <c r="L174"/>
  <c r="K174"/>
  <c r="V173"/>
  <c r="U173"/>
  <c r="S173"/>
  <c r="R173"/>
  <c r="Q173"/>
  <c r="P173"/>
  <c r="O173"/>
  <c r="N173"/>
  <c r="M173"/>
  <c r="L173"/>
  <c r="K173"/>
  <c r="V172"/>
  <c r="U172"/>
  <c r="S172"/>
  <c r="R172"/>
  <c r="Q172"/>
  <c r="P172"/>
  <c r="O172"/>
  <c r="N172"/>
  <c r="M172"/>
  <c r="L172"/>
  <c r="K172"/>
  <c r="V171"/>
  <c r="U171"/>
  <c r="S171"/>
  <c r="R171"/>
  <c r="Q171"/>
  <c r="P171"/>
  <c r="O171"/>
  <c r="N171"/>
  <c r="M171"/>
  <c r="L171"/>
  <c r="K171"/>
  <c r="V170"/>
  <c r="U170"/>
  <c r="S170"/>
  <c r="R170"/>
  <c r="Q170"/>
  <c r="P170"/>
  <c r="O170"/>
  <c r="N170"/>
  <c r="M170"/>
  <c r="L170"/>
  <c r="K170"/>
  <c r="V169"/>
  <c r="U169"/>
  <c r="S169"/>
  <c r="R169"/>
  <c r="Q169"/>
  <c r="P169"/>
  <c r="O169"/>
  <c r="N169"/>
  <c r="M169"/>
  <c r="L169"/>
  <c r="K169"/>
  <c r="V168"/>
  <c r="U168"/>
  <c r="S168"/>
  <c r="R168"/>
  <c r="Q168"/>
  <c r="P168"/>
  <c r="O168"/>
  <c r="N168"/>
  <c r="M168"/>
  <c r="L168"/>
  <c r="K168"/>
  <c r="V167"/>
  <c r="U167"/>
  <c r="S167"/>
  <c r="R167"/>
  <c r="Q167"/>
  <c r="P167"/>
  <c r="O167"/>
  <c r="N167"/>
  <c r="M167"/>
  <c r="L167"/>
  <c r="K167"/>
  <c r="V166"/>
  <c r="U166"/>
  <c r="S166"/>
  <c r="R166"/>
  <c r="Q166"/>
  <c r="P166"/>
  <c r="O166"/>
  <c r="N166"/>
  <c r="M166"/>
  <c r="L166"/>
  <c r="K166"/>
  <c r="V165"/>
  <c r="U165"/>
  <c r="S165"/>
  <c r="R165"/>
  <c r="Q165"/>
  <c r="P165"/>
  <c r="O165"/>
  <c r="N165"/>
  <c r="M165"/>
  <c r="L165"/>
  <c r="K165"/>
  <c r="V164"/>
  <c r="U164"/>
  <c r="S164"/>
  <c r="R164"/>
  <c r="Q164"/>
  <c r="P164"/>
  <c r="O164"/>
  <c r="N164"/>
  <c r="M164"/>
  <c r="L164"/>
  <c r="K164"/>
  <c r="V163"/>
  <c r="U163"/>
  <c r="S163"/>
  <c r="R163"/>
  <c r="Q163"/>
  <c r="P163"/>
  <c r="O163"/>
  <c r="N163"/>
  <c r="M163"/>
  <c r="L163"/>
  <c r="K163"/>
  <c r="V162"/>
  <c r="U162"/>
  <c r="S162"/>
  <c r="R162"/>
  <c r="Q162"/>
  <c r="P162"/>
  <c r="O162"/>
  <c r="N162"/>
  <c r="M162"/>
  <c r="L162"/>
  <c r="K162"/>
  <c r="V161"/>
  <c r="U161"/>
  <c r="S161"/>
  <c r="R161"/>
  <c r="Q161"/>
  <c r="P161"/>
  <c r="O161"/>
  <c r="N161"/>
  <c r="M161"/>
  <c r="L161"/>
  <c r="K161"/>
  <c r="V160"/>
  <c r="U160"/>
  <c r="S160"/>
  <c r="R160"/>
  <c r="Q160"/>
  <c r="P160"/>
  <c r="O160"/>
  <c r="N160"/>
  <c r="M160"/>
  <c r="L160"/>
  <c r="K160"/>
  <c r="V159"/>
  <c r="U159"/>
  <c r="S159"/>
  <c r="R159"/>
  <c r="Q159"/>
  <c r="P159"/>
  <c r="O159"/>
  <c r="N159"/>
  <c r="M159"/>
  <c r="L159"/>
  <c r="K159"/>
  <c r="V158"/>
  <c r="U158"/>
  <c r="S158"/>
  <c r="R158"/>
  <c r="Q158"/>
  <c r="P158"/>
  <c r="O158"/>
  <c r="N158"/>
  <c r="M158"/>
  <c r="L158"/>
  <c r="K158"/>
  <c r="V157"/>
  <c r="U157"/>
  <c r="S157"/>
  <c r="R157"/>
  <c r="Q157"/>
  <c r="P157"/>
  <c r="O157"/>
  <c r="N157"/>
  <c r="M157"/>
  <c r="L157"/>
  <c r="K157"/>
  <c r="V156"/>
  <c r="U156"/>
  <c r="S156"/>
  <c r="R156"/>
  <c r="Q156"/>
  <c r="P156"/>
  <c r="O156"/>
  <c r="N156"/>
  <c r="M156"/>
  <c r="L156"/>
  <c r="K156"/>
  <c r="V155"/>
  <c r="U155"/>
  <c r="S155"/>
  <c r="R155"/>
  <c r="Q155"/>
  <c r="P155"/>
  <c r="O155"/>
  <c r="N155"/>
  <c r="M155"/>
  <c r="L155"/>
  <c r="K155"/>
  <c r="V154"/>
  <c r="U154"/>
  <c r="S154"/>
  <c r="R154"/>
  <c r="Q154"/>
  <c r="P154"/>
  <c r="O154"/>
  <c r="N154"/>
  <c r="M154"/>
  <c r="L154"/>
  <c r="K154"/>
  <c r="V153"/>
  <c r="U153"/>
  <c r="S153"/>
  <c r="R153"/>
  <c r="Q153"/>
  <c r="P153"/>
  <c r="O153"/>
  <c r="N153"/>
  <c r="M153"/>
  <c r="L153"/>
  <c r="K153"/>
  <c r="V152"/>
  <c r="U152"/>
  <c r="S152"/>
  <c r="R152"/>
  <c r="Q152"/>
  <c r="P152"/>
  <c r="O152"/>
  <c r="N152"/>
  <c r="M152"/>
  <c r="L152"/>
  <c r="K152"/>
  <c r="V151"/>
  <c r="U151"/>
  <c r="T151"/>
  <c r="S151"/>
  <c r="R151"/>
  <c r="Q151"/>
  <c r="P151"/>
  <c r="O151"/>
  <c r="N151"/>
  <c r="M151"/>
  <c r="L151"/>
  <c r="K151"/>
  <c r="V150"/>
  <c r="U150"/>
  <c r="T150"/>
  <c r="S150"/>
  <c r="R150"/>
  <c r="Q150"/>
  <c r="P150"/>
  <c r="O150"/>
  <c r="N150"/>
  <c r="M150"/>
  <c r="L150"/>
  <c r="K150"/>
  <c r="V149"/>
  <c r="U149"/>
  <c r="T149"/>
  <c r="S149"/>
  <c r="R149"/>
  <c r="Q149"/>
  <c r="P149"/>
  <c r="O149"/>
  <c r="N149"/>
  <c r="M149"/>
  <c r="L149"/>
  <c r="K149"/>
  <c r="V148"/>
  <c r="U148"/>
  <c r="T148"/>
  <c r="S148"/>
  <c r="R148"/>
  <c r="Q148"/>
  <c r="P148"/>
  <c r="O148"/>
  <c r="N148"/>
  <c r="M148"/>
  <c r="L148"/>
  <c r="K148"/>
  <c r="V147"/>
  <c r="U147"/>
  <c r="T147"/>
  <c r="S147"/>
  <c r="R147"/>
  <c r="Q147"/>
  <c r="P147"/>
  <c r="O147"/>
  <c r="N147"/>
  <c r="M147"/>
  <c r="L147"/>
  <c r="K147"/>
  <c r="V146"/>
  <c r="U146"/>
  <c r="T146"/>
  <c r="S146"/>
  <c r="R146"/>
  <c r="Q146"/>
  <c r="P146"/>
  <c r="O146"/>
  <c r="N146"/>
  <c r="M146"/>
  <c r="L146"/>
  <c r="K146"/>
  <c r="V145"/>
  <c r="U145"/>
  <c r="T145"/>
  <c r="S145"/>
  <c r="R145"/>
  <c r="Q145"/>
  <c r="P145"/>
  <c r="O145"/>
  <c r="N145"/>
  <c r="M145"/>
  <c r="L145"/>
  <c r="K145"/>
  <c r="V144"/>
  <c r="U144"/>
  <c r="T144"/>
  <c r="S144"/>
  <c r="R144"/>
  <c r="Q144"/>
  <c r="P144"/>
  <c r="O144"/>
  <c r="N144"/>
  <c r="M144"/>
  <c r="L144"/>
  <c r="K144"/>
  <c r="V143"/>
  <c r="U143"/>
  <c r="T143"/>
  <c r="S143"/>
  <c r="R143"/>
  <c r="Q143"/>
  <c r="P143"/>
  <c r="O143"/>
  <c r="N143"/>
  <c r="M143"/>
  <c r="L143"/>
  <c r="K143"/>
  <c r="V142"/>
  <c r="U142"/>
  <c r="T142"/>
  <c r="S142"/>
  <c r="R142"/>
  <c r="Q142"/>
  <c r="P142"/>
  <c r="O142"/>
  <c r="N142"/>
  <c r="M142"/>
  <c r="L142"/>
  <c r="K142"/>
  <c r="V141"/>
  <c r="U141"/>
  <c r="T141"/>
  <c r="S141"/>
  <c r="R141"/>
  <c r="Q141"/>
  <c r="P141"/>
  <c r="O141"/>
  <c r="N141"/>
  <c r="M141"/>
  <c r="L141"/>
  <c r="K141"/>
  <c r="V140"/>
  <c r="U140"/>
  <c r="T140"/>
  <c r="S140"/>
  <c r="R140"/>
  <c r="Q140"/>
  <c r="P140"/>
  <c r="O140"/>
  <c r="N140"/>
  <c r="M140"/>
  <c r="L140"/>
  <c r="K140"/>
  <c r="V139"/>
  <c r="U139"/>
  <c r="T139"/>
  <c r="S139"/>
  <c r="R139"/>
  <c r="Q139"/>
  <c r="P139"/>
  <c r="O139"/>
  <c r="N139"/>
  <c r="M139"/>
  <c r="L139"/>
  <c r="K139"/>
  <c r="V138"/>
  <c r="U138"/>
  <c r="T138"/>
  <c r="S138"/>
  <c r="R138"/>
  <c r="Q138"/>
  <c r="P138"/>
  <c r="O138"/>
  <c r="N138"/>
  <c r="M138"/>
  <c r="L138"/>
  <c r="K138"/>
  <c r="V137"/>
  <c r="U137"/>
  <c r="T137"/>
  <c r="S137"/>
  <c r="R137"/>
  <c r="Q137"/>
  <c r="P137"/>
  <c r="O137"/>
  <c r="N137"/>
  <c r="M137"/>
  <c r="L137"/>
  <c r="K137"/>
  <c r="V136"/>
  <c r="U136"/>
  <c r="T136"/>
  <c r="S136"/>
  <c r="R136"/>
  <c r="Q136"/>
  <c r="P136"/>
  <c r="O136"/>
  <c r="N136"/>
  <c r="M136"/>
  <c r="L136"/>
  <c r="K136"/>
  <c r="V135"/>
  <c r="U135"/>
  <c r="T135"/>
  <c r="S135"/>
  <c r="R135"/>
  <c r="Q135"/>
  <c r="P135"/>
  <c r="O135"/>
  <c r="N135"/>
  <c r="M135"/>
  <c r="L135"/>
  <c r="K135"/>
  <c r="V134"/>
  <c r="U134"/>
  <c r="T134"/>
  <c r="S134"/>
  <c r="R134"/>
  <c r="Q134"/>
  <c r="P134"/>
  <c r="O134"/>
  <c r="N134"/>
  <c r="M134"/>
  <c r="L134"/>
  <c r="K134"/>
  <c r="V133"/>
  <c r="U133"/>
  <c r="T133"/>
  <c r="S133"/>
  <c r="R133"/>
  <c r="Q133"/>
  <c r="P133"/>
  <c r="O133"/>
  <c r="N133"/>
  <c r="M133"/>
  <c r="L133"/>
  <c r="K133"/>
  <c r="V132"/>
  <c r="U132"/>
  <c r="T132"/>
  <c r="S132"/>
  <c r="R132"/>
  <c r="Q132"/>
  <c r="P132"/>
  <c r="O132"/>
  <c r="N132"/>
  <c r="M132"/>
  <c r="L132"/>
  <c r="K132"/>
  <c r="V131"/>
  <c r="U131"/>
  <c r="T131"/>
  <c r="S131"/>
  <c r="R131"/>
  <c r="Q131"/>
  <c r="P131"/>
  <c r="O131"/>
  <c r="N131"/>
  <c r="M131"/>
  <c r="L131"/>
  <c r="K131"/>
  <c r="V130"/>
  <c r="U130"/>
  <c r="T130"/>
  <c r="S130"/>
  <c r="R130"/>
  <c r="Q130"/>
  <c r="P130"/>
  <c r="O130"/>
  <c r="N130"/>
  <c r="M130"/>
  <c r="L130"/>
  <c r="K130"/>
  <c r="V129"/>
  <c r="U129"/>
  <c r="T129"/>
  <c r="S129"/>
  <c r="R129"/>
  <c r="Q129"/>
  <c r="P129"/>
  <c r="O129"/>
  <c r="N129"/>
  <c r="M129"/>
  <c r="L129"/>
  <c r="K129"/>
  <c r="V128"/>
  <c r="U128"/>
  <c r="T128"/>
  <c r="S128"/>
  <c r="R128"/>
  <c r="Q128"/>
  <c r="P128"/>
  <c r="O128"/>
  <c r="N128"/>
  <c r="M128"/>
  <c r="L128"/>
  <c r="K128"/>
  <c r="V127"/>
  <c r="U127"/>
  <c r="T127"/>
  <c r="S127"/>
  <c r="R127"/>
  <c r="Q127"/>
  <c r="P127"/>
  <c r="O127"/>
  <c r="N127"/>
  <c r="M127"/>
  <c r="L127"/>
  <c r="K127"/>
  <c r="V126"/>
  <c r="U126"/>
  <c r="T126"/>
  <c r="S126"/>
  <c r="R126"/>
  <c r="Q126"/>
  <c r="P126"/>
  <c r="O126"/>
  <c r="N126"/>
  <c r="M126"/>
  <c r="L126"/>
  <c r="K126"/>
  <c r="V125"/>
  <c r="U125"/>
  <c r="T125"/>
  <c r="S125"/>
  <c r="R125"/>
  <c r="Q125"/>
  <c r="P125"/>
  <c r="O125"/>
  <c r="N125"/>
  <c r="M125"/>
  <c r="L125"/>
  <c r="K125"/>
  <c r="V124"/>
  <c r="U124"/>
  <c r="T124"/>
  <c r="S124"/>
  <c r="R124"/>
  <c r="Q124"/>
  <c r="P124"/>
  <c r="O124"/>
  <c r="N124"/>
  <c r="M124"/>
  <c r="L124"/>
  <c r="K124"/>
  <c r="V123"/>
  <c r="U123"/>
  <c r="T123"/>
  <c r="S123"/>
  <c r="R123"/>
  <c r="Q123"/>
  <c r="P123"/>
  <c r="O123"/>
  <c r="N123"/>
  <c r="M123"/>
  <c r="L123"/>
  <c r="K123"/>
  <c r="V122"/>
  <c r="U122"/>
  <c r="T122"/>
  <c r="S122"/>
  <c r="R122"/>
  <c r="Q122"/>
  <c r="P122"/>
  <c r="O122"/>
  <c r="N122"/>
  <c r="M122"/>
  <c r="L122"/>
  <c r="K122"/>
  <c r="V121"/>
  <c r="U121"/>
  <c r="T121"/>
  <c r="S121"/>
  <c r="R121"/>
  <c r="Q121"/>
  <c r="P121"/>
  <c r="O121"/>
  <c r="N121"/>
  <c r="M121"/>
  <c r="L121"/>
  <c r="K121"/>
  <c r="V120"/>
  <c r="U120"/>
  <c r="T120"/>
  <c r="S120"/>
  <c r="R120"/>
  <c r="Q120"/>
  <c r="P120"/>
  <c r="O120"/>
  <c r="N120"/>
  <c r="M120"/>
  <c r="L120"/>
  <c r="K120"/>
  <c r="V119"/>
  <c r="U119"/>
  <c r="T119"/>
  <c r="S119"/>
  <c r="R119"/>
  <c r="Q119"/>
  <c r="P119"/>
  <c r="O119"/>
  <c r="N119"/>
  <c r="M119"/>
  <c r="L119"/>
  <c r="K119"/>
  <c r="V118"/>
  <c r="U118"/>
  <c r="T118"/>
  <c r="S118"/>
  <c r="R118"/>
  <c r="Q118"/>
  <c r="P118"/>
  <c r="O118"/>
  <c r="N118"/>
  <c r="M118"/>
  <c r="L118"/>
  <c r="K118"/>
  <c r="V117"/>
  <c r="U117"/>
  <c r="T117"/>
  <c r="S117"/>
  <c r="R117"/>
  <c r="Q117"/>
  <c r="P117"/>
  <c r="O117"/>
  <c r="N117"/>
  <c r="M117"/>
  <c r="L117"/>
  <c r="K117"/>
  <c r="V116"/>
  <c r="U116"/>
  <c r="T116"/>
  <c r="S116"/>
  <c r="R116"/>
  <c r="Q116"/>
  <c r="P116"/>
  <c r="O116"/>
  <c r="N116"/>
  <c r="M116"/>
  <c r="L116"/>
  <c r="K116"/>
  <c r="V115"/>
  <c r="U115"/>
  <c r="T115"/>
  <c r="S115"/>
  <c r="R115"/>
  <c r="Q115"/>
  <c r="P115"/>
  <c r="O115"/>
  <c r="N115"/>
  <c r="M115"/>
  <c r="L115"/>
  <c r="K115"/>
  <c r="V114"/>
  <c r="U114"/>
  <c r="T114"/>
  <c r="S114"/>
  <c r="R114"/>
  <c r="Q114"/>
  <c r="P114"/>
  <c r="O114"/>
  <c r="N114"/>
  <c r="M114"/>
  <c r="L114"/>
  <c r="K114"/>
  <c r="V113"/>
  <c r="U113"/>
  <c r="T113"/>
  <c r="S113"/>
  <c r="R113"/>
  <c r="Q113"/>
  <c r="P113"/>
  <c r="O113"/>
  <c r="N113"/>
  <c r="M113"/>
  <c r="L113"/>
  <c r="K113"/>
  <c r="V112"/>
  <c r="U112"/>
  <c r="T112"/>
  <c r="S112"/>
  <c r="R112"/>
  <c r="Q112"/>
  <c r="P112"/>
  <c r="O112"/>
  <c r="N112"/>
  <c r="M112"/>
  <c r="L112"/>
  <c r="K112"/>
  <c r="V111"/>
  <c r="U111"/>
  <c r="T111"/>
  <c r="S111"/>
  <c r="R111"/>
  <c r="Q111"/>
  <c r="P111"/>
  <c r="O111"/>
  <c r="N111"/>
  <c r="M111"/>
  <c r="L111"/>
  <c r="K111"/>
  <c r="V110"/>
  <c r="U110"/>
  <c r="T110"/>
  <c r="S110"/>
  <c r="R110"/>
  <c r="Q110"/>
  <c r="P110"/>
  <c r="O110"/>
  <c r="N110"/>
  <c r="M110"/>
  <c r="L110"/>
  <c r="K110"/>
  <c r="V109"/>
  <c r="U109"/>
  <c r="T109"/>
  <c r="S109"/>
  <c r="R109"/>
  <c r="Q109"/>
  <c r="P109"/>
  <c r="O109"/>
  <c r="N109"/>
  <c r="M109"/>
  <c r="L109"/>
  <c r="K109"/>
  <c r="V108"/>
  <c r="U108"/>
  <c r="T108"/>
  <c r="S108"/>
  <c r="R108"/>
  <c r="Q108"/>
  <c r="P108"/>
  <c r="O108"/>
  <c r="N108"/>
  <c r="M108"/>
  <c r="L108"/>
  <c r="K108"/>
  <c r="V107"/>
  <c r="U107"/>
  <c r="T107"/>
  <c r="S107"/>
  <c r="R107"/>
  <c r="Q107"/>
  <c r="P107"/>
  <c r="O107"/>
  <c r="N107"/>
  <c r="M107"/>
  <c r="L107"/>
  <c r="K107"/>
  <c r="V106"/>
  <c r="U106"/>
  <c r="T106"/>
  <c r="S106"/>
  <c r="R106"/>
  <c r="Q106"/>
  <c r="P106"/>
  <c r="O106"/>
  <c r="N106"/>
  <c r="M106"/>
  <c r="L106"/>
  <c r="K106"/>
  <c r="V105"/>
  <c r="U105"/>
  <c r="T105"/>
  <c r="S105"/>
  <c r="R105"/>
  <c r="Q105"/>
  <c r="P105"/>
  <c r="O105"/>
  <c r="N105"/>
  <c r="M105"/>
  <c r="L105"/>
  <c r="K105"/>
  <c r="V104"/>
  <c r="U104"/>
  <c r="T104"/>
  <c r="S104"/>
  <c r="R104"/>
  <c r="Q104"/>
  <c r="P104"/>
  <c r="O104"/>
  <c r="N104"/>
  <c r="M104"/>
  <c r="L104"/>
  <c r="K104"/>
  <c r="V103"/>
  <c r="U103"/>
  <c r="T103"/>
  <c r="S103"/>
  <c r="R103"/>
  <c r="Q103"/>
  <c r="P103"/>
  <c r="O103"/>
  <c r="N103"/>
  <c r="M103"/>
  <c r="L103"/>
  <c r="K103"/>
  <c r="V102"/>
  <c r="U102"/>
  <c r="T102"/>
  <c r="S102"/>
  <c r="R102"/>
  <c r="Q102"/>
  <c r="P102"/>
  <c r="O102"/>
  <c r="N102"/>
  <c r="M102"/>
  <c r="L102"/>
  <c r="K102"/>
  <c r="V101"/>
  <c r="U101"/>
  <c r="T101"/>
  <c r="S101"/>
  <c r="R101"/>
  <c r="Q101"/>
  <c r="P101"/>
  <c r="O101"/>
  <c r="N101"/>
  <c r="M101"/>
  <c r="L101"/>
  <c r="K101"/>
  <c r="V100"/>
  <c r="U100"/>
  <c r="T100"/>
  <c r="S100"/>
  <c r="R100"/>
  <c r="Q100"/>
  <c r="P100"/>
  <c r="O100"/>
  <c r="N100"/>
  <c r="M100"/>
  <c r="L100"/>
  <c r="K100"/>
  <c r="V99"/>
  <c r="U99"/>
  <c r="T99"/>
  <c r="S99"/>
  <c r="R99"/>
  <c r="Q99"/>
  <c r="P99"/>
  <c r="O99"/>
  <c r="N99"/>
  <c r="M99"/>
  <c r="L99"/>
  <c r="K99"/>
  <c r="V98"/>
  <c r="U98"/>
  <c r="T98"/>
  <c r="S98"/>
  <c r="R98"/>
  <c r="Q98"/>
  <c r="P98"/>
  <c r="O98"/>
  <c r="N98"/>
  <c r="M98"/>
  <c r="L98"/>
  <c r="K98"/>
  <c r="V97"/>
  <c r="U97"/>
  <c r="T97"/>
  <c r="S97"/>
  <c r="R97"/>
  <c r="Q97"/>
  <c r="P97"/>
  <c r="O97"/>
  <c r="N97"/>
  <c r="M97"/>
  <c r="L97"/>
  <c r="K97"/>
  <c r="V96"/>
  <c r="U96"/>
  <c r="T96"/>
  <c r="S96"/>
  <c r="R96"/>
  <c r="Q96"/>
  <c r="P96"/>
  <c r="O96"/>
  <c r="N96"/>
  <c r="M96"/>
  <c r="L96"/>
  <c r="K96"/>
  <c r="V95"/>
  <c r="U95"/>
  <c r="T95"/>
  <c r="S95"/>
  <c r="R95"/>
  <c r="Q95"/>
  <c r="P95"/>
  <c r="O95"/>
  <c r="N95"/>
  <c r="M95"/>
  <c r="L95"/>
  <c r="K95"/>
  <c r="V94"/>
  <c r="U94"/>
  <c r="T94"/>
  <c r="S94"/>
  <c r="R94"/>
  <c r="Q94"/>
  <c r="P94"/>
  <c r="O94"/>
  <c r="N94"/>
  <c r="M94"/>
  <c r="L94"/>
  <c r="K94"/>
  <c r="V93"/>
  <c r="U93"/>
  <c r="T93"/>
  <c r="S93"/>
  <c r="R93"/>
  <c r="Q93"/>
  <c r="P93"/>
  <c r="O93"/>
  <c r="N93"/>
  <c r="M93"/>
  <c r="L93"/>
  <c r="K93"/>
  <c r="V92"/>
  <c r="U92"/>
  <c r="T92"/>
  <c r="S92"/>
  <c r="R92"/>
  <c r="Q92"/>
  <c r="P92"/>
  <c r="O92"/>
  <c r="N92"/>
  <c r="M92"/>
  <c r="L92"/>
  <c r="K92"/>
  <c r="V91"/>
  <c r="U91"/>
  <c r="T91"/>
  <c r="S91"/>
  <c r="R91"/>
  <c r="Q91"/>
  <c r="P91"/>
  <c r="O91"/>
  <c r="N91"/>
  <c r="M91"/>
  <c r="L91"/>
  <c r="K91"/>
  <c r="V90"/>
  <c r="U90"/>
  <c r="T90"/>
  <c r="S90"/>
  <c r="R90"/>
  <c r="Q90"/>
  <c r="P90"/>
  <c r="O90"/>
  <c r="N90"/>
  <c r="M90"/>
  <c r="L90"/>
  <c r="K90"/>
  <c r="V89"/>
  <c r="U89"/>
  <c r="T89"/>
  <c r="S89"/>
  <c r="R89"/>
  <c r="Q89"/>
  <c r="P89"/>
  <c r="O89"/>
  <c r="N89"/>
  <c r="M89"/>
  <c r="L89"/>
  <c r="K89"/>
  <c r="V88"/>
  <c r="U88"/>
  <c r="T88"/>
  <c r="S88"/>
  <c r="R88"/>
  <c r="Q88"/>
  <c r="P88"/>
  <c r="O88"/>
  <c r="N88"/>
  <c r="M88"/>
  <c r="L88"/>
  <c r="K88"/>
  <c r="V87"/>
  <c r="U87"/>
  <c r="T87"/>
  <c r="S87"/>
  <c r="R87"/>
  <c r="Q87"/>
  <c r="P87"/>
  <c r="O87"/>
  <c r="N87"/>
  <c r="M87"/>
  <c r="L87"/>
  <c r="K87"/>
  <c r="V86"/>
  <c r="U86"/>
  <c r="T86"/>
  <c r="S86"/>
  <c r="R86"/>
  <c r="Q86"/>
  <c r="P86"/>
  <c r="O86"/>
  <c r="N86"/>
  <c r="M86"/>
  <c r="L86"/>
  <c r="K86"/>
  <c r="V85"/>
  <c r="U85"/>
  <c r="T85"/>
  <c r="S85"/>
  <c r="R85"/>
  <c r="Q85"/>
  <c r="P85"/>
  <c r="O85"/>
  <c r="N85"/>
  <c r="M85"/>
  <c r="L85"/>
  <c r="K85"/>
  <c r="V84"/>
  <c r="U84"/>
  <c r="T84"/>
  <c r="S84"/>
  <c r="R84"/>
  <c r="Q84"/>
  <c r="P84"/>
  <c r="O84"/>
  <c r="N84"/>
  <c r="M84"/>
  <c r="L84"/>
  <c r="K84"/>
  <c r="V83"/>
  <c r="U83"/>
  <c r="T83"/>
  <c r="S83"/>
  <c r="R83"/>
  <c r="Q83"/>
  <c r="P83"/>
  <c r="O83"/>
  <c r="N83"/>
  <c r="M83"/>
  <c r="L83"/>
  <c r="K83"/>
  <c r="V82"/>
  <c r="U82"/>
  <c r="T82"/>
  <c r="S82"/>
  <c r="R82"/>
  <c r="Q82"/>
  <c r="P82"/>
  <c r="O82"/>
  <c r="N82"/>
  <c r="M82"/>
  <c r="L82"/>
  <c r="K82"/>
  <c r="V81"/>
  <c r="U81"/>
  <c r="T81"/>
  <c r="S81"/>
  <c r="R81"/>
  <c r="Q81"/>
  <c r="P81"/>
  <c r="O81"/>
  <c r="N81"/>
  <c r="M81"/>
  <c r="L81"/>
  <c r="K81"/>
  <c r="V80"/>
  <c r="U80"/>
  <c r="T80"/>
  <c r="S80"/>
  <c r="R80"/>
  <c r="Q80"/>
  <c r="P80"/>
  <c r="O80"/>
  <c r="N80"/>
  <c r="M80"/>
  <c r="L80"/>
  <c r="K80"/>
  <c r="V79"/>
  <c r="U79"/>
  <c r="T79"/>
  <c r="S79"/>
  <c r="R79"/>
  <c r="Q79"/>
  <c r="P79"/>
  <c r="O79"/>
  <c r="N79"/>
  <c r="M79"/>
  <c r="L79"/>
  <c r="K79"/>
  <c r="V78"/>
  <c r="U78"/>
  <c r="T78"/>
  <c r="S78"/>
  <c r="R78"/>
  <c r="Q78"/>
  <c r="P78"/>
  <c r="O78"/>
  <c r="N78"/>
  <c r="M78"/>
  <c r="L78"/>
  <c r="K78"/>
  <c r="V77"/>
  <c r="U77"/>
  <c r="T77"/>
  <c r="S77"/>
  <c r="R77"/>
  <c r="Q77"/>
  <c r="P77"/>
  <c r="O77"/>
  <c r="N77"/>
  <c r="M77"/>
  <c r="L77"/>
  <c r="K77"/>
  <c r="V76"/>
  <c r="U76"/>
  <c r="T76"/>
  <c r="S76"/>
  <c r="R76"/>
  <c r="Q76"/>
  <c r="P76"/>
  <c r="O76"/>
  <c r="N76"/>
  <c r="M76"/>
  <c r="L76"/>
  <c r="K76"/>
  <c r="V75"/>
  <c r="U75"/>
  <c r="T75"/>
  <c r="S75"/>
  <c r="R75"/>
  <c r="Q75"/>
  <c r="P75"/>
  <c r="O75"/>
  <c r="N75"/>
  <c r="M75"/>
  <c r="L75"/>
  <c r="K75"/>
  <c r="V74"/>
  <c r="U74"/>
  <c r="T74"/>
  <c r="S74"/>
  <c r="R74"/>
  <c r="Q74"/>
  <c r="P74"/>
  <c r="O74"/>
  <c r="N74"/>
  <c r="M74"/>
  <c r="L74"/>
  <c r="K74"/>
  <c r="V73"/>
  <c r="U73"/>
  <c r="T73"/>
  <c r="S73"/>
  <c r="R73"/>
  <c r="Q73"/>
  <c r="P73"/>
  <c r="O73"/>
  <c r="N73"/>
  <c r="M73"/>
  <c r="L73"/>
  <c r="K73"/>
  <c r="V72"/>
  <c r="U72"/>
  <c r="T72"/>
  <c r="S72"/>
  <c r="R72"/>
  <c r="Q72"/>
  <c r="P72"/>
  <c r="O72"/>
  <c r="N72"/>
  <c r="M72"/>
  <c r="L72"/>
  <c r="K72"/>
  <c r="V71"/>
  <c r="U71"/>
  <c r="T71"/>
  <c r="S71"/>
  <c r="R71"/>
  <c r="Q71"/>
  <c r="P71"/>
  <c r="O71"/>
  <c r="N71"/>
  <c r="M71"/>
  <c r="L71"/>
  <c r="K71"/>
  <c r="V70"/>
  <c r="U70"/>
  <c r="T70"/>
  <c r="S70"/>
  <c r="R70"/>
  <c r="Q70"/>
  <c r="P70"/>
  <c r="O70"/>
  <c r="N70"/>
  <c r="M70"/>
  <c r="L70"/>
  <c r="K70"/>
  <c r="V69"/>
  <c r="U69"/>
  <c r="T69"/>
  <c r="S69"/>
  <c r="R69"/>
  <c r="Q69"/>
  <c r="P69"/>
  <c r="O69"/>
  <c r="N69"/>
  <c r="M69"/>
  <c r="L69"/>
  <c r="K69"/>
  <c r="V68"/>
  <c r="U68"/>
  <c r="T68"/>
  <c r="S68"/>
  <c r="R68"/>
  <c r="Q68"/>
  <c r="P68"/>
  <c r="O68"/>
  <c r="N68"/>
  <c r="M68"/>
  <c r="L68"/>
  <c r="K68"/>
  <c r="V67"/>
  <c r="U67"/>
  <c r="T67"/>
  <c r="S67"/>
  <c r="R67"/>
  <c r="Q67"/>
  <c r="P67"/>
  <c r="O67"/>
  <c r="N67"/>
  <c r="M67"/>
  <c r="L67"/>
  <c r="K67"/>
  <c r="V66"/>
  <c r="U66"/>
  <c r="T66"/>
  <c r="S66"/>
  <c r="R66"/>
  <c r="Q66"/>
  <c r="P66"/>
  <c r="O66"/>
  <c r="N66"/>
  <c r="M66"/>
  <c r="L66"/>
  <c r="K66"/>
  <c r="V65"/>
  <c r="U65"/>
  <c r="T65"/>
  <c r="S65"/>
  <c r="R65"/>
  <c r="Q65"/>
  <c r="P65"/>
  <c r="O65"/>
  <c r="N65"/>
  <c r="M65"/>
  <c r="L65"/>
  <c r="K65"/>
  <c r="V64"/>
  <c r="U64"/>
  <c r="T64"/>
  <c r="S64"/>
  <c r="R64"/>
  <c r="Q64"/>
  <c r="P64"/>
  <c r="O64"/>
  <c r="N64"/>
  <c r="M64"/>
  <c r="L64"/>
  <c r="K64"/>
  <c r="V63"/>
  <c r="U63"/>
  <c r="T63"/>
  <c r="S63"/>
  <c r="R63"/>
  <c r="Q63"/>
  <c r="P63"/>
  <c r="O63"/>
  <c r="N63"/>
  <c r="M63"/>
  <c r="L63"/>
  <c r="K63"/>
  <c r="V62"/>
  <c r="U62"/>
  <c r="T62"/>
  <c r="S62"/>
  <c r="R62"/>
  <c r="Q62"/>
  <c r="P62"/>
  <c r="O62"/>
  <c r="N62"/>
  <c r="M62"/>
  <c r="L62"/>
  <c r="K62"/>
  <c r="V61"/>
  <c r="U61"/>
  <c r="T61"/>
  <c r="S61"/>
  <c r="R61"/>
  <c r="Q61"/>
  <c r="P61"/>
  <c r="O61"/>
  <c r="N61"/>
  <c r="M61"/>
  <c r="L61"/>
  <c r="K61"/>
  <c r="V60"/>
  <c r="U60"/>
  <c r="T60"/>
  <c r="S60"/>
  <c r="R60"/>
  <c r="Q60"/>
  <c r="P60"/>
  <c r="O60"/>
  <c r="N60"/>
  <c r="M60"/>
  <c r="L60"/>
  <c r="K60"/>
  <c r="V59"/>
  <c r="U59"/>
  <c r="T59"/>
  <c r="S59"/>
  <c r="R59"/>
  <c r="Q59"/>
  <c r="P59"/>
  <c r="O59"/>
  <c r="N59"/>
  <c r="M59"/>
  <c r="L59"/>
  <c r="K59"/>
  <c r="V58"/>
  <c r="U58"/>
  <c r="T58"/>
  <c r="S58"/>
  <c r="R58"/>
  <c r="Q58"/>
  <c r="P58"/>
  <c r="O58"/>
  <c r="N58"/>
  <c r="M58"/>
  <c r="L58"/>
  <c r="K58"/>
  <c r="V57"/>
  <c r="U57"/>
  <c r="T57"/>
  <c r="S57"/>
  <c r="R57"/>
  <c r="Q57"/>
  <c r="P57"/>
  <c r="O57"/>
  <c r="N57"/>
  <c r="M57"/>
  <c r="L57"/>
  <c r="K57"/>
  <c r="V56"/>
  <c r="U56"/>
  <c r="T56"/>
  <c r="S56"/>
  <c r="R56"/>
  <c r="Q56"/>
  <c r="P56"/>
  <c r="O56"/>
  <c r="N56"/>
  <c r="M56"/>
  <c r="L56"/>
  <c r="K56"/>
  <c r="V55"/>
  <c r="U55"/>
  <c r="T55"/>
  <c r="S55"/>
  <c r="R55"/>
  <c r="Q55"/>
  <c r="P55"/>
  <c r="O55"/>
  <c r="N55"/>
  <c r="M55"/>
  <c r="L55"/>
  <c r="K55"/>
  <c r="V54"/>
  <c r="U54"/>
  <c r="T54"/>
  <c r="S54"/>
  <c r="R54"/>
  <c r="Q54"/>
  <c r="P54"/>
  <c r="O54"/>
  <c r="N54"/>
  <c r="M54"/>
  <c r="L54"/>
  <c r="K54"/>
  <c r="V53"/>
  <c r="U53"/>
  <c r="T53"/>
  <c r="S53"/>
  <c r="R53"/>
  <c r="Q53"/>
  <c r="P53"/>
  <c r="O53"/>
  <c r="N53"/>
  <c r="M53"/>
  <c r="L53"/>
  <c r="K53"/>
  <c r="V52"/>
  <c r="U52"/>
  <c r="T52"/>
  <c r="S52"/>
  <c r="R52"/>
  <c r="Q52"/>
  <c r="P52"/>
  <c r="O52"/>
  <c r="N52"/>
  <c r="M52"/>
  <c r="L52"/>
  <c r="K52"/>
  <c r="V51"/>
  <c r="U51"/>
  <c r="T51"/>
  <c r="S51"/>
  <c r="R51"/>
  <c r="Q51"/>
  <c r="P51"/>
  <c r="O51"/>
  <c r="N51"/>
  <c r="M51"/>
  <c r="L51"/>
  <c r="K51"/>
  <c r="V50"/>
  <c r="U50"/>
  <c r="T50"/>
  <c r="S50"/>
  <c r="R50"/>
  <c r="Q50"/>
  <c r="P50"/>
  <c r="O50"/>
  <c r="N50"/>
  <c r="M50"/>
  <c r="L50"/>
  <c r="K50"/>
  <c r="V49"/>
  <c r="U49"/>
  <c r="T49"/>
  <c r="S49"/>
  <c r="R49"/>
  <c r="Q49"/>
  <c r="P49"/>
  <c r="O49"/>
  <c r="N49"/>
  <c r="M49"/>
  <c r="L49"/>
  <c r="K49"/>
  <c r="V48"/>
  <c r="U48"/>
  <c r="T48"/>
  <c r="S48"/>
  <c r="R48"/>
  <c r="Q48"/>
  <c r="P48"/>
  <c r="O48"/>
  <c r="N48"/>
  <c r="M48"/>
  <c r="L48"/>
  <c r="K48"/>
  <c r="V47"/>
  <c r="U47"/>
  <c r="T47"/>
  <c r="S47"/>
  <c r="R47"/>
  <c r="Q47"/>
  <c r="P47"/>
  <c r="O47"/>
  <c r="N47"/>
  <c r="M47"/>
  <c r="L47"/>
  <c r="K47"/>
  <c r="V46"/>
  <c r="U46"/>
  <c r="T46"/>
  <c r="S46"/>
  <c r="R46"/>
  <c r="Q46"/>
  <c r="P46"/>
  <c r="O46"/>
  <c r="N46"/>
  <c r="M46"/>
  <c r="L46"/>
  <c r="K46"/>
  <c r="V45"/>
  <c r="U45"/>
  <c r="T45"/>
  <c r="S45"/>
  <c r="R45"/>
  <c r="Q45"/>
  <c r="P45"/>
  <c r="O45"/>
  <c r="N45"/>
  <c r="M45"/>
  <c r="L45"/>
  <c r="K45"/>
  <c r="V44"/>
  <c r="U44"/>
  <c r="T44"/>
  <c r="S44"/>
  <c r="R44"/>
  <c r="Q44"/>
  <c r="P44"/>
  <c r="O44"/>
  <c r="N44"/>
  <c r="M44"/>
  <c r="L44"/>
  <c r="K44"/>
  <c r="V43"/>
  <c r="U43"/>
  <c r="T43"/>
  <c r="S43"/>
  <c r="R43"/>
  <c r="Q43"/>
  <c r="P43"/>
  <c r="O43"/>
  <c r="N43"/>
  <c r="M43"/>
  <c r="L43"/>
  <c r="K43"/>
  <c r="V42"/>
  <c r="U42"/>
  <c r="T42"/>
  <c r="S42"/>
  <c r="R42"/>
  <c r="Q42"/>
  <c r="P42"/>
  <c r="O42"/>
  <c r="N42"/>
  <c r="M42"/>
  <c r="L42"/>
  <c r="K42"/>
  <c r="V41"/>
  <c r="U41"/>
  <c r="T41"/>
  <c r="S41"/>
  <c r="R41"/>
  <c r="Q41"/>
  <c r="P41"/>
  <c r="O41"/>
  <c r="N41"/>
  <c r="M41"/>
  <c r="L41"/>
  <c r="K41"/>
  <c r="V40"/>
  <c r="U40"/>
  <c r="T40"/>
  <c r="S40"/>
  <c r="R40"/>
  <c r="Q40"/>
  <c r="P40"/>
  <c r="O40"/>
  <c r="N40"/>
  <c r="M40"/>
  <c r="L40"/>
  <c r="K40"/>
  <c r="V39"/>
  <c r="U39"/>
  <c r="T39"/>
  <c r="S39"/>
  <c r="R39"/>
  <c r="Q39"/>
  <c r="P39"/>
  <c r="O39"/>
  <c r="N39"/>
  <c r="M39"/>
  <c r="L39"/>
  <c r="K39"/>
  <c r="V38"/>
  <c r="U38"/>
  <c r="T38"/>
  <c r="S38"/>
  <c r="R38"/>
  <c r="Q38"/>
  <c r="P38"/>
  <c r="O38"/>
  <c r="N38"/>
  <c r="M38"/>
  <c r="L38"/>
  <c r="K38"/>
  <c r="V37"/>
  <c r="U37"/>
  <c r="T37"/>
  <c r="S37"/>
  <c r="R37"/>
  <c r="Q37"/>
  <c r="P37"/>
  <c r="O37"/>
  <c r="N37"/>
  <c r="M37"/>
  <c r="L37"/>
  <c r="K37"/>
  <c r="V36"/>
  <c r="U36"/>
  <c r="T36"/>
  <c r="S36"/>
  <c r="R36"/>
  <c r="Q36"/>
  <c r="P36"/>
  <c r="O36"/>
  <c r="N36"/>
  <c r="M36"/>
  <c r="L36"/>
  <c r="K36"/>
  <c r="V35"/>
  <c r="U35"/>
  <c r="T35"/>
  <c r="S35"/>
  <c r="R35"/>
  <c r="Q35"/>
  <c r="P35"/>
  <c r="O35"/>
  <c r="N35"/>
  <c r="M35"/>
  <c r="L35"/>
  <c r="K35"/>
  <c r="V34"/>
  <c r="U34"/>
  <c r="T34"/>
  <c r="S34"/>
  <c r="R34"/>
  <c r="Q34"/>
  <c r="P34"/>
  <c r="O34"/>
  <c r="N34"/>
  <c r="M34"/>
  <c r="L34"/>
  <c r="K34"/>
  <c r="V33"/>
  <c r="U33"/>
  <c r="T33"/>
  <c r="S33"/>
  <c r="R33"/>
  <c r="Q33"/>
  <c r="P33"/>
  <c r="O33"/>
  <c r="N33"/>
  <c r="M33"/>
  <c r="L33"/>
  <c r="K33"/>
  <c r="V32"/>
  <c r="U32"/>
  <c r="T32"/>
  <c r="S32"/>
  <c r="R32"/>
  <c r="Q32"/>
  <c r="P32"/>
  <c r="O32"/>
  <c r="N32"/>
  <c r="M32"/>
  <c r="L32"/>
  <c r="K32"/>
  <c r="V31"/>
  <c r="U31"/>
  <c r="T31"/>
  <c r="S31"/>
  <c r="R31"/>
  <c r="Q31"/>
  <c r="P31"/>
  <c r="O31"/>
  <c r="N31"/>
  <c r="M31"/>
  <c r="L31"/>
  <c r="K31"/>
  <c r="V30"/>
  <c r="U30"/>
  <c r="T30"/>
  <c r="S30"/>
  <c r="R30"/>
  <c r="Q30"/>
  <c r="P30"/>
  <c r="O30"/>
  <c r="N30"/>
  <c r="M30"/>
  <c r="L30"/>
  <c r="K30"/>
  <c r="V29"/>
  <c r="U29"/>
  <c r="T29"/>
  <c r="S29"/>
  <c r="R29"/>
  <c r="Q29"/>
  <c r="P29"/>
  <c r="O29"/>
  <c r="N29"/>
  <c r="M29"/>
  <c r="L29"/>
  <c r="K29"/>
  <c r="V28"/>
  <c r="U28"/>
  <c r="T28"/>
  <c r="S28"/>
  <c r="R28"/>
  <c r="Q28"/>
  <c r="P28"/>
  <c r="O28"/>
  <c r="N28"/>
  <c r="M28"/>
  <c r="L28"/>
  <c r="K28"/>
  <c r="V27"/>
  <c r="U27"/>
  <c r="T27"/>
  <c r="S27"/>
  <c r="R27"/>
  <c r="Q27"/>
  <c r="P27"/>
  <c r="O27"/>
  <c r="N27"/>
  <c r="M27"/>
  <c r="L27"/>
  <c r="K27"/>
  <c r="V26"/>
  <c r="U26"/>
  <c r="T26"/>
  <c r="S26"/>
  <c r="R26"/>
  <c r="Q26"/>
  <c r="P26"/>
  <c r="O26"/>
  <c r="N26"/>
  <c r="M26"/>
  <c r="L26"/>
  <c r="K26"/>
  <c r="V25"/>
  <c r="U25"/>
  <c r="T25"/>
  <c r="S25"/>
  <c r="R25"/>
  <c r="Q25"/>
  <c r="P25"/>
  <c r="O25"/>
  <c r="N25"/>
  <c r="M25"/>
  <c r="L25"/>
  <c r="K25"/>
  <c r="V24"/>
  <c r="U24"/>
  <c r="T24"/>
  <c r="S24"/>
  <c r="R24"/>
  <c r="Q24"/>
  <c r="P24"/>
  <c r="O24"/>
  <c r="N24"/>
  <c r="M24"/>
  <c r="L24"/>
  <c r="K24"/>
  <c r="V23"/>
  <c r="U23"/>
  <c r="T23"/>
  <c r="S23"/>
  <c r="R23"/>
  <c r="Q23"/>
  <c r="P23"/>
  <c r="O23"/>
  <c r="N23"/>
  <c r="M23"/>
  <c r="L23"/>
  <c r="K23"/>
  <c r="V22"/>
  <c r="U22"/>
  <c r="T22"/>
  <c r="S22"/>
  <c r="R22"/>
  <c r="Q22"/>
  <c r="P22"/>
  <c r="O22"/>
  <c r="N22"/>
  <c r="M22"/>
  <c r="L22"/>
  <c r="K22"/>
  <c r="V21"/>
  <c r="U21"/>
  <c r="T21"/>
  <c r="S21"/>
  <c r="R21"/>
  <c r="Q21"/>
  <c r="P21"/>
  <c r="O21"/>
  <c r="N21"/>
  <c r="M21"/>
  <c r="L21"/>
  <c r="K21"/>
  <c r="V20"/>
  <c r="U20"/>
  <c r="T20"/>
  <c r="S20"/>
  <c r="R20"/>
  <c r="Q20"/>
  <c r="P20"/>
  <c r="O20"/>
  <c r="N20"/>
  <c r="M20"/>
  <c r="L20"/>
  <c r="K20"/>
  <c r="V19"/>
  <c r="U19"/>
  <c r="T19"/>
  <c r="S19"/>
  <c r="R19"/>
  <c r="Q19"/>
  <c r="P19"/>
  <c r="O19"/>
  <c r="N19"/>
  <c r="M19"/>
  <c r="L19"/>
  <c r="K19"/>
  <c r="V18"/>
  <c r="U18"/>
  <c r="T18"/>
  <c r="S18"/>
  <c r="R18"/>
  <c r="Q18"/>
  <c r="P18"/>
  <c r="O18"/>
  <c r="N18"/>
  <c r="M18"/>
  <c r="L18"/>
  <c r="K18"/>
  <c r="V17"/>
  <c r="U17"/>
  <c r="T17"/>
  <c r="S17"/>
  <c r="R17"/>
  <c r="Q17"/>
  <c r="P17"/>
  <c r="O17"/>
  <c r="N17"/>
  <c r="M17"/>
  <c r="L17"/>
  <c r="K17"/>
  <c r="V16"/>
  <c r="U16"/>
  <c r="T16"/>
  <c r="S16"/>
  <c r="R16"/>
  <c r="Q16"/>
  <c r="P16"/>
  <c r="O16"/>
  <c r="N16"/>
  <c r="M16"/>
  <c r="L16"/>
  <c r="K16"/>
  <c r="V15"/>
  <c r="U15"/>
  <c r="T15"/>
  <c r="S15"/>
  <c r="R15"/>
  <c r="Q15"/>
  <c r="P15"/>
  <c r="O15"/>
  <c r="N15"/>
  <c r="M15"/>
  <c r="L15"/>
  <c r="K15"/>
  <c r="V14"/>
  <c r="U14"/>
  <c r="T14"/>
  <c r="S14"/>
  <c r="R14"/>
  <c r="Q14"/>
  <c r="P14"/>
  <c r="O14"/>
  <c r="N14"/>
  <c r="M14"/>
  <c r="L14"/>
  <c r="K14"/>
  <c r="V13"/>
  <c r="U13"/>
  <c r="T13"/>
  <c r="S13"/>
  <c r="R13"/>
  <c r="Q13"/>
  <c r="P13"/>
  <c r="O13"/>
  <c r="N13"/>
  <c r="M13"/>
  <c r="L13"/>
  <c r="K13"/>
  <c r="V12"/>
  <c r="U12"/>
  <c r="T12"/>
  <c r="S12"/>
  <c r="R12"/>
  <c r="Q12"/>
  <c r="P12"/>
  <c r="O12"/>
  <c r="N12"/>
  <c r="M12"/>
  <c r="L12"/>
  <c r="K12"/>
  <c r="V11"/>
  <c r="U11"/>
  <c r="T11"/>
  <c r="S11"/>
  <c r="R11"/>
  <c r="Q11"/>
  <c r="P11"/>
  <c r="O11"/>
  <c r="N11"/>
  <c r="M11"/>
  <c r="L11"/>
  <c r="K11"/>
  <c r="V10"/>
  <c r="U10"/>
  <c r="T10"/>
  <c r="S10"/>
  <c r="R10"/>
  <c r="Q10"/>
  <c r="P10"/>
  <c r="O10"/>
  <c r="N10"/>
  <c r="M10"/>
  <c r="L10"/>
  <c r="K10"/>
  <c r="V9"/>
  <c r="U9"/>
  <c r="T9"/>
  <c r="S9"/>
  <c r="R9"/>
  <c r="Q9"/>
  <c r="P9"/>
  <c r="O9"/>
  <c r="N9"/>
  <c r="M9"/>
  <c r="L9"/>
  <c r="K9"/>
  <c r="V8"/>
  <c r="U8"/>
  <c r="T8"/>
  <c r="S8"/>
  <c r="R8"/>
  <c r="Q8"/>
  <c r="P8"/>
  <c r="O8"/>
  <c r="N8"/>
  <c r="M8"/>
  <c r="L8"/>
  <c r="K8"/>
  <c r="V7"/>
  <c r="U7"/>
  <c r="T7"/>
  <c r="S7"/>
  <c r="R7"/>
  <c r="Q7"/>
  <c r="P7"/>
  <c r="O7"/>
  <c r="N7"/>
  <c r="M7"/>
  <c r="L7"/>
  <c r="K7"/>
  <c r="V6"/>
  <c r="U6"/>
  <c r="T6"/>
  <c r="S6"/>
  <c r="R6"/>
  <c r="Q6"/>
  <c r="P6"/>
  <c r="O6"/>
  <c r="N6"/>
  <c r="M6"/>
  <c r="L6"/>
  <c r="K6"/>
  <c r="V5"/>
  <c r="U5"/>
  <c r="T5"/>
  <c r="S5"/>
  <c r="R5"/>
  <c r="Q5"/>
  <c r="P5"/>
  <c r="O5"/>
  <c r="N5"/>
  <c r="M5"/>
  <c r="L5"/>
  <c r="K5"/>
  <c r="V4"/>
  <c r="U4"/>
  <c r="T4"/>
  <c r="S4"/>
  <c r="R4"/>
  <c r="Q4"/>
  <c r="P4"/>
  <c r="O4"/>
  <c r="N4"/>
  <c r="M4"/>
  <c r="L4"/>
  <c r="K4"/>
  <c r="V3"/>
  <c r="U3"/>
  <c r="T3"/>
  <c r="S3"/>
  <c r="R3"/>
  <c r="Q3"/>
  <c r="P3"/>
  <c r="O3"/>
  <c r="N3"/>
  <c r="M3"/>
  <c r="L3"/>
  <c r="K3"/>
  <c r="H3"/>
  <c r="G3"/>
  <c r="I3" s="1"/>
  <c r="V2"/>
  <c r="I19" s="1"/>
  <c r="U2"/>
  <c r="H8" s="1"/>
  <c r="T2"/>
  <c r="I18" s="1"/>
  <c r="S2"/>
  <c r="I15" s="1"/>
  <c r="R2"/>
  <c r="I14" s="1"/>
  <c r="Q2"/>
  <c r="I13" s="1"/>
  <c r="P2"/>
  <c r="I12" s="1"/>
  <c r="O2"/>
  <c r="I11" s="1"/>
  <c r="N2"/>
  <c r="I10" s="1"/>
  <c r="I16" s="1"/>
  <c r="M2"/>
  <c r="H7" s="1"/>
  <c r="L2"/>
  <c r="H5" s="1"/>
  <c r="K2"/>
  <c r="H6" s="1"/>
  <c r="V180" i="12"/>
  <c r="U180"/>
  <c r="S180"/>
  <c r="R180"/>
  <c r="Q180"/>
  <c r="P180"/>
  <c r="O180"/>
  <c r="N180"/>
  <c r="M180"/>
  <c r="L180"/>
  <c r="K180"/>
  <c r="V179"/>
  <c r="U179"/>
  <c r="S179"/>
  <c r="R179"/>
  <c r="Q179"/>
  <c r="P179"/>
  <c r="O179"/>
  <c r="N179"/>
  <c r="M179"/>
  <c r="L179"/>
  <c r="K179"/>
  <c r="V178"/>
  <c r="U178"/>
  <c r="S178"/>
  <c r="R178"/>
  <c r="Q178"/>
  <c r="P178"/>
  <c r="O178"/>
  <c r="N178"/>
  <c r="M178"/>
  <c r="L178"/>
  <c r="K178"/>
  <c r="V177"/>
  <c r="U177"/>
  <c r="S177"/>
  <c r="R177"/>
  <c r="Q177"/>
  <c r="P177"/>
  <c r="O177"/>
  <c r="N177"/>
  <c r="M177"/>
  <c r="L177"/>
  <c r="K177"/>
  <c r="V176"/>
  <c r="U176"/>
  <c r="S176"/>
  <c r="R176"/>
  <c r="Q176"/>
  <c r="P176"/>
  <c r="O176"/>
  <c r="N176"/>
  <c r="M176"/>
  <c r="L176"/>
  <c r="K176"/>
  <c r="V175"/>
  <c r="U175"/>
  <c r="S175"/>
  <c r="R175"/>
  <c r="Q175"/>
  <c r="P175"/>
  <c r="O175"/>
  <c r="N175"/>
  <c r="M175"/>
  <c r="L175"/>
  <c r="K175"/>
  <c r="V174"/>
  <c r="U174"/>
  <c r="S174"/>
  <c r="R174"/>
  <c r="Q174"/>
  <c r="P174"/>
  <c r="O174"/>
  <c r="N174"/>
  <c r="M174"/>
  <c r="L174"/>
  <c r="K174"/>
  <c r="V173"/>
  <c r="U173"/>
  <c r="S173"/>
  <c r="R173"/>
  <c r="Q173"/>
  <c r="P173"/>
  <c r="O173"/>
  <c r="N173"/>
  <c r="M173"/>
  <c r="L173"/>
  <c r="K173"/>
  <c r="V172"/>
  <c r="U172"/>
  <c r="S172"/>
  <c r="R172"/>
  <c r="Q172"/>
  <c r="P172"/>
  <c r="O172"/>
  <c r="N172"/>
  <c r="M172"/>
  <c r="L172"/>
  <c r="K172"/>
  <c r="V171"/>
  <c r="U171"/>
  <c r="S171"/>
  <c r="R171"/>
  <c r="Q171"/>
  <c r="P171"/>
  <c r="O171"/>
  <c r="N171"/>
  <c r="M171"/>
  <c r="L171"/>
  <c r="K171"/>
  <c r="V170"/>
  <c r="U170"/>
  <c r="S170"/>
  <c r="R170"/>
  <c r="Q170"/>
  <c r="P170"/>
  <c r="O170"/>
  <c r="N170"/>
  <c r="M170"/>
  <c r="L170"/>
  <c r="K170"/>
  <c r="V169"/>
  <c r="U169"/>
  <c r="S169"/>
  <c r="R169"/>
  <c r="Q169"/>
  <c r="P169"/>
  <c r="O169"/>
  <c r="N169"/>
  <c r="M169"/>
  <c r="L169"/>
  <c r="K169"/>
  <c r="V168"/>
  <c r="U168"/>
  <c r="S168"/>
  <c r="R168"/>
  <c r="Q168"/>
  <c r="P168"/>
  <c r="O168"/>
  <c r="N168"/>
  <c r="M168"/>
  <c r="L168"/>
  <c r="K168"/>
  <c r="V167"/>
  <c r="U167"/>
  <c r="S167"/>
  <c r="R167"/>
  <c r="Q167"/>
  <c r="P167"/>
  <c r="O167"/>
  <c r="N167"/>
  <c r="M167"/>
  <c r="L167"/>
  <c r="K167"/>
  <c r="V166"/>
  <c r="U166"/>
  <c r="S166"/>
  <c r="R166"/>
  <c r="Q166"/>
  <c r="P166"/>
  <c r="O166"/>
  <c r="N166"/>
  <c r="M166"/>
  <c r="L166"/>
  <c r="K166"/>
  <c r="V165"/>
  <c r="U165"/>
  <c r="S165"/>
  <c r="R165"/>
  <c r="Q165"/>
  <c r="P165"/>
  <c r="O165"/>
  <c r="N165"/>
  <c r="M165"/>
  <c r="L165"/>
  <c r="K165"/>
  <c r="V164"/>
  <c r="U164"/>
  <c r="S164"/>
  <c r="R164"/>
  <c r="Q164"/>
  <c r="P164"/>
  <c r="O164"/>
  <c r="N164"/>
  <c r="M164"/>
  <c r="L164"/>
  <c r="K164"/>
  <c r="V163"/>
  <c r="U163"/>
  <c r="S163"/>
  <c r="R163"/>
  <c r="Q163"/>
  <c r="P163"/>
  <c r="O163"/>
  <c r="N163"/>
  <c r="M163"/>
  <c r="L163"/>
  <c r="K163"/>
  <c r="V162"/>
  <c r="U162"/>
  <c r="S162"/>
  <c r="R162"/>
  <c r="Q162"/>
  <c r="P162"/>
  <c r="O162"/>
  <c r="N162"/>
  <c r="M162"/>
  <c r="L162"/>
  <c r="K162"/>
  <c r="V161"/>
  <c r="U161"/>
  <c r="S161"/>
  <c r="R161"/>
  <c r="Q161"/>
  <c r="P161"/>
  <c r="O161"/>
  <c r="N161"/>
  <c r="M161"/>
  <c r="L161"/>
  <c r="K161"/>
  <c r="V160"/>
  <c r="U160"/>
  <c r="S160"/>
  <c r="R160"/>
  <c r="Q160"/>
  <c r="P160"/>
  <c r="O160"/>
  <c r="N160"/>
  <c r="M160"/>
  <c r="L160"/>
  <c r="K160"/>
  <c r="V159"/>
  <c r="U159"/>
  <c r="S159"/>
  <c r="R159"/>
  <c r="Q159"/>
  <c r="P159"/>
  <c r="O159"/>
  <c r="N159"/>
  <c r="M159"/>
  <c r="L159"/>
  <c r="K159"/>
  <c r="V158"/>
  <c r="U158"/>
  <c r="S158"/>
  <c r="R158"/>
  <c r="Q158"/>
  <c r="P158"/>
  <c r="O158"/>
  <c r="N158"/>
  <c r="M158"/>
  <c r="L158"/>
  <c r="K158"/>
  <c r="V157"/>
  <c r="U157"/>
  <c r="S157"/>
  <c r="R157"/>
  <c r="Q157"/>
  <c r="P157"/>
  <c r="O157"/>
  <c r="N157"/>
  <c r="M157"/>
  <c r="L157"/>
  <c r="K157"/>
  <c r="V156"/>
  <c r="U156"/>
  <c r="S156"/>
  <c r="R156"/>
  <c r="Q156"/>
  <c r="P156"/>
  <c r="O156"/>
  <c r="N156"/>
  <c r="M156"/>
  <c r="L156"/>
  <c r="K156"/>
  <c r="V155"/>
  <c r="U155"/>
  <c r="S155"/>
  <c r="R155"/>
  <c r="Q155"/>
  <c r="P155"/>
  <c r="O155"/>
  <c r="N155"/>
  <c r="M155"/>
  <c r="L155"/>
  <c r="K155"/>
  <c r="V154"/>
  <c r="U154"/>
  <c r="S154"/>
  <c r="R154"/>
  <c r="Q154"/>
  <c r="P154"/>
  <c r="O154"/>
  <c r="N154"/>
  <c r="M154"/>
  <c r="L154"/>
  <c r="K154"/>
  <c r="V153"/>
  <c r="U153"/>
  <c r="S153"/>
  <c r="R153"/>
  <c r="Q153"/>
  <c r="P153"/>
  <c r="O153"/>
  <c r="N153"/>
  <c r="M153"/>
  <c r="L153"/>
  <c r="K153"/>
  <c r="V152"/>
  <c r="U152"/>
  <c r="S152"/>
  <c r="R152"/>
  <c r="Q152"/>
  <c r="P152"/>
  <c r="O152"/>
  <c r="N152"/>
  <c r="M152"/>
  <c r="L152"/>
  <c r="K152"/>
  <c r="V151"/>
  <c r="U151"/>
  <c r="T151"/>
  <c r="S151"/>
  <c r="R151"/>
  <c r="Q151"/>
  <c r="P151"/>
  <c r="O151"/>
  <c r="N151"/>
  <c r="M151"/>
  <c r="L151"/>
  <c r="K151"/>
  <c r="V150"/>
  <c r="U150"/>
  <c r="T150"/>
  <c r="S150"/>
  <c r="R150"/>
  <c r="Q150"/>
  <c r="P150"/>
  <c r="O150"/>
  <c r="N150"/>
  <c r="M150"/>
  <c r="L150"/>
  <c r="K150"/>
  <c r="V149"/>
  <c r="U149"/>
  <c r="T149"/>
  <c r="S149"/>
  <c r="R149"/>
  <c r="Q149"/>
  <c r="P149"/>
  <c r="O149"/>
  <c r="N149"/>
  <c r="M149"/>
  <c r="L149"/>
  <c r="K149"/>
  <c r="V148"/>
  <c r="U148"/>
  <c r="T148"/>
  <c r="S148"/>
  <c r="R148"/>
  <c r="Q148"/>
  <c r="P148"/>
  <c r="O148"/>
  <c r="N148"/>
  <c r="M148"/>
  <c r="L148"/>
  <c r="K148"/>
  <c r="V147"/>
  <c r="U147"/>
  <c r="T147"/>
  <c r="S147"/>
  <c r="R147"/>
  <c r="Q147"/>
  <c r="P147"/>
  <c r="O147"/>
  <c r="N147"/>
  <c r="M147"/>
  <c r="L147"/>
  <c r="K147"/>
  <c r="V146"/>
  <c r="U146"/>
  <c r="T146"/>
  <c r="S146"/>
  <c r="R146"/>
  <c r="Q146"/>
  <c r="P146"/>
  <c r="O146"/>
  <c r="N146"/>
  <c r="M146"/>
  <c r="L146"/>
  <c r="K146"/>
  <c r="V145"/>
  <c r="U145"/>
  <c r="T145"/>
  <c r="S145"/>
  <c r="R145"/>
  <c r="Q145"/>
  <c r="P145"/>
  <c r="O145"/>
  <c r="N145"/>
  <c r="M145"/>
  <c r="L145"/>
  <c r="K145"/>
  <c r="V144"/>
  <c r="U144"/>
  <c r="T144"/>
  <c r="S144"/>
  <c r="R144"/>
  <c r="Q144"/>
  <c r="P144"/>
  <c r="O144"/>
  <c r="N144"/>
  <c r="M144"/>
  <c r="L144"/>
  <c r="K144"/>
  <c r="V143"/>
  <c r="U143"/>
  <c r="T143"/>
  <c r="S143"/>
  <c r="R143"/>
  <c r="Q143"/>
  <c r="P143"/>
  <c r="O143"/>
  <c r="N143"/>
  <c r="M143"/>
  <c r="L143"/>
  <c r="K143"/>
  <c r="V142"/>
  <c r="U142"/>
  <c r="T142"/>
  <c r="S142"/>
  <c r="R142"/>
  <c r="Q142"/>
  <c r="P142"/>
  <c r="O142"/>
  <c r="N142"/>
  <c r="M142"/>
  <c r="L142"/>
  <c r="K142"/>
  <c r="V141"/>
  <c r="U141"/>
  <c r="T141"/>
  <c r="S141"/>
  <c r="R141"/>
  <c r="Q141"/>
  <c r="P141"/>
  <c r="O141"/>
  <c r="N141"/>
  <c r="M141"/>
  <c r="L141"/>
  <c r="K141"/>
  <c r="V140"/>
  <c r="U140"/>
  <c r="T140"/>
  <c r="S140"/>
  <c r="R140"/>
  <c r="Q140"/>
  <c r="P140"/>
  <c r="O140"/>
  <c r="N140"/>
  <c r="M140"/>
  <c r="L140"/>
  <c r="K140"/>
  <c r="V139"/>
  <c r="U139"/>
  <c r="T139"/>
  <c r="S139"/>
  <c r="R139"/>
  <c r="Q139"/>
  <c r="P139"/>
  <c r="O139"/>
  <c r="N139"/>
  <c r="M139"/>
  <c r="L139"/>
  <c r="K139"/>
  <c r="V138"/>
  <c r="U138"/>
  <c r="T138"/>
  <c r="S138"/>
  <c r="R138"/>
  <c r="Q138"/>
  <c r="P138"/>
  <c r="O138"/>
  <c r="N138"/>
  <c r="M138"/>
  <c r="L138"/>
  <c r="K138"/>
  <c r="V137"/>
  <c r="U137"/>
  <c r="T137"/>
  <c r="S137"/>
  <c r="R137"/>
  <c r="Q137"/>
  <c r="P137"/>
  <c r="O137"/>
  <c r="N137"/>
  <c r="M137"/>
  <c r="L137"/>
  <c r="K137"/>
  <c r="V136"/>
  <c r="U136"/>
  <c r="T136"/>
  <c r="S136"/>
  <c r="R136"/>
  <c r="Q136"/>
  <c r="P136"/>
  <c r="O136"/>
  <c r="N136"/>
  <c r="M136"/>
  <c r="L136"/>
  <c r="K136"/>
  <c r="V135"/>
  <c r="U135"/>
  <c r="T135"/>
  <c r="S135"/>
  <c r="R135"/>
  <c r="Q135"/>
  <c r="P135"/>
  <c r="O135"/>
  <c r="N135"/>
  <c r="M135"/>
  <c r="L135"/>
  <c r="K135"/>
  <c r="V134"/>
  <c r="U134"/>
  <c r="T134"/>
  <c r="S134"/>
  <c r="R134"/>
  <c r="Q134"/>
  <c r="P134"/>
  <c r="O134"/>
  <c r="N134"/>
  <c r="M134"/>
  <c r="L134"/>
  <c r="K134"/>
  <c r="V133"/>
  <c r="U133"/>
  <c r="T133"/>
  <c r="S133"/>
  <c r="R133"/>
  <c r="Q133"/>
  <c r="P133"/>
  <c r="O133"/>
  <c r="N133"/>
  <c r="M133"/>
  <c r="L133"/>
  <c r="K133"/>
  <c r="V132"/>
  <c r="U132"/>
  <c r="T132"/>
  <c r="S132"/>
  <c r="R132"/>
  <c r="Q132"/>
  <c r="P132"/>
  <c r="O132"/>
  <c r="N132"/>
  <c r="M132"/>
  <c r="L132"/>
  <c r="K132"/>
  <c r="V131"/>
  <c r="U131"/>
  <c r="T131"/>
  <c r="S131"/>
  <c r="R131"/>
  <c r="Q131"/>
  <c r="P131"/>
  <c r="O131"/>
  <c r="N131"/>
  <c r="M131"/>
  <c r="L131"/>
  <c r="K131"/>
  <c r="V130"/>
  <c r="U130"/>
  <c r="T130"/>
  <c r="S130"/>
  <c r="R130"/>
  <c r="Q130"/>
  <c r="P130"/>
  <c r="O130"/>
  <c r="N130"/>
  <c r="M130"/>
  <c r="L130"/>
  <c r="K130"/>
  <c r="V129"/>
  <c r="U129"/>
  <c r="T129"/>
  <c r="S129"/>
  <c r="R129"/>
  <c r="Q129"/>
  <c r="P129"/>
  <c r="O129"/>
  <c r="N129"/>
  <c r="M129"/>
  <c r="L129"/>
  <c r="K129"/>
  <c r="V128"/>
  <c r="U128"/>
  <c r="T128"/>
  <c r="S128"/>
  <c r="R128"/>
  <c r="Q128"/>
  <c r="P128"/>
  <c r="O128"/>
  <c r="N128"/>
  <c r="M128"/>
  <c r="L128"/>
  <c r="K128"/>
  <c r="V127"/>
  <c r="U127"/>
  <c r="T127"/>
  <c r="S127"/>
  <c r="R127"/>
  <c r="Q127"/>
  <c r="P127"/>
  <c r="O127"/>
  <c r="N127"/>
  <c r="M127"/>
  <c r="L127"/>
  <c r="K127"/>
  <c r="V126"/>
  <c r="U126"/>
  <c r="T126"/>
  <c r="S126"/>
  <c r="R126"/>
  <c r="Q126"/>
  <c r="P126"/>
  <c r="O126"/>
  <c r="N126"/>
  <c r="M126"/>
  <c r="L126"/>
  <c r="K126"/>
  <c r="V125"/>
  <c r="U125"/>
  <c r="T125"/>
  <c r="S125"/>
  <c r="R125"/>
  <c r="Q125"/>
  <c r="P125"/>
  <c r="O125"/>
  <c r="N125"/>
  <c r="M125"/>
  <c r="L125"/>
  <c r="K125"/>
  <c r="V124"/>
  <c r="U124"/>
  <c r="T124"/>
  <c r="S124"/>
  <c r="R124"/>
  <c r="Q124"/>
  <c r="P124"/>
  <c r="O124"/>
  <c r="N124"/>
  <c r="M124"/>
  <c r="L124"/>
  <c r="K124"/>
  <c r="V123"/>
  <c r="U123"/>
  <c r="T123"/>
  <c r="S123"/>
  <c r="R123"/>
  <c r="Q123"/>
  <c r="P123"/>
  <c r="O123"/>
  <c r="N123"/>
  <c r="M123"/>
  <c r="L123"/>
  <c r="K123"/>
  <c r="V122"/>
  <c r="U122"/>
  <c r="T122"/>
  <c r="S122"/>
  <c r="R122"/>
  <c r="Q122"/>
  <c r="P122"/>
  <c r="O122"/>
  <c r="N122"/>
  <c r="M122"/>
  <c r="L122"/>
  <c r="K122"/>
  <c r="V121"/>
  <c r="U121"/>
  <c r="T121"/>
  <c r="S121"/>
  <c r="R121"/>
  <c r="Q121"/>
  <c r="P121"/>
  <c r="O121"/>
  <c r="N121"/>
  <c r="M121"/>
  <c r="L121"/>
  <c r="K121"/>
  <c r="V120"/>
  <c r="U120"/>
  <c r="T120"/>
  <c r="S120"/>
  <c r="R120"/>
  <c r="Q120"/>
  <c r="P120"/>
  <c r="O120"/>
  <c r="N120"/>
  <c r="M120"/>
  <c r="L120"/>
  <c r="K120"/>
  <c r="V119"/>
  <c r="U119"/>
  <c r="T119"/>
  <c r="S119"/>
  <c r="R119"/>
  <c r="Q119"/>
  <c r="P119"/>
  <c r="O119"/>
  <c r="N119"/>
  <c r="M119"/>
  <c r="L119"/>
  <c r="K119"/>
  <c r="V118"/>
  <c r="U118"/>
  <c r="T118"/>
  <c r="S118"/>
  <c r="R118"/>
  <c r="Q118"/>
  <c r="P118"/>
  <c r="O118"/>
  <c r="N118"/>
  <c r="M118"/>
  <c r="L118"/>
  <c r="K118"/>
  <c r="V117"/>
  <c r="U117"/>
  <c r="T117"/>
  <c r="S117"/>
  <c r="R117"/>
  <c r="Q117"/>
  <c r="P117"/>
  <c r="O117"/>
  <c r="N117"/>
  <c r="M117"/>
  <c r="L117"/>
  <c r="K117"/>
  <c r="V116"/>
  <c r="U116"/>
  <c r="T116"/>
  <c r="S116"/>
  <c r="R116"/>
  <c r="Q116"/>
  <c r="P116"/>
  <c r="O116"/>
  <c r="N116"/>
  <c r="M116"/>
  <c r="L116"/>
  <c r="K116"/>
  <c r="V115"/>
  <c r="U115"/>
  <c r="T115"/>
  <c r="S115"/>
  <c r="R115"/>
  <c r="Q115"/>
  <c r="P115"/>
  <c r="O115"/>
  <c r="N115"/>
  <c r="M115"/>
  <c r="L115"/>
  <c r="K115"/>
  <c r="V114"/>
  <c r="U114"/>
  <c r="T114"/>
  <c r="S114"/>
  <c r="R114"/>
  <c r="Q114"/>
  <c r="P114"/>
  <c r="O114"/>
  <c r="N114"/>
  <c r="M114"/>
  <c r="L114"/>
  <c r="K114"/>
  <c r="V113"/>
  <c r="U113"/>
  <c r="T113"/>
  <c r="S113"/>
  <c r="R113"/>
  <c r="Q113"/>
  <c r="P113"/>
  <c r="O113"/>
  <c r="N113"/>
  <c r="M113"/>
  <c r="L113"/>
  <c r="K113"/>
  <c r="V112"/>
  <c r="U112"/>
  <c r="T112"/>
  <c r="S112"/>
  <c r="R112"/>
  <c r="Q112"/>
  <c r="P112"/>
  <c r="O112"/>
  <c r="N112"/>
  <c r="M112"/>
  <c r="L112"/>
  <c r="K112"/>
  <c r="V111"/>
  <c r="U111"/>
  <c r="T111"/>
  <c r="S111"/>
  <c r="R111"/>
  <c r="Q111"/>
  <c r="P111"/>
  <c r="O111"/>
  <c r="N111"/>
  <c r="M111"/>
  <c r="L111"/>
  <c r="K111"/>
  <c r="V110"/>
  <c r="U110"/>
  <c r="T110"/>
  <c r="S110"/>
  <c r="R110"/>
  <c r="Q110"/>
  <c r="P110"/>
  <c r="O110"/>
  <c r="N110"/>
  <c r="M110"/>
  <c r="L110"/>
  <c r="K110"/>
  <c r="V109"/>
  <c r="U109"/>
  <c r="T109"/>
  <c r="S109"/>
  <c r="R109"/>
  <c r="Q109"/>
  <c r="P109"/>
  <c r="O109"/>
  <c r="N109"/>
  <c r="M109"/>
  <c r="L109"/>
  <c r="K109"/>
  <c r="V108"/>
  <c r="U108"/>
  <c r="T108"/>
  <c r="S108"/>
  <c r="R108"/>
  <c r="Q108"/>
  <c r="P108"/>
  <c r="O108"/>
  <c r="N108"/>
  <c r="M108"/>
  <c r="L108"/>
  <c r="K108"/>
  <c r="V107"/>
  <c r="U107"/>
  <c r="T107"/>
  <c r="S107"/>
  <c r="R107"/>
  <c r="Q107"/>
  <c r="P107"/>
  <c r="O107"/>
  <c r="N107"/>
  <c r="M107"/>
  <c r="L107"/>
  <c r="K107"/>
  <c r="V106"/>
  <c r="U106"/>
  <c r="T106"/>
  <c r="S106"/>
  <c r="R106"/>
  <c r="Q106"/>
  <c r="P106"/>
  <c r="O106"/>
  <c r="N106"/>
  <c r="M106"/>
  <c r="L106"/>
  <c r="K106"/>
  <c r="V105"/>
  <c r="U105"/>
  <c r="T105"/>
  <c r="S105"/>
  <c r="R105"/>
  <c r="Q105"/>
  <c r="P105"/>
  <c r="O105"/>
  <c r="N105"/>
  <c r="M105"/>
  <c r="L105"/>
  <c r="K105"/>
  <c r="V104"/>
  <c r="U104"/>
  <c r="T104"/>
  <c r="S104"/>
  <c r="R104"/>
  <c r="Q104"/>
  <c r="P104"/>
  <c r="O104"/>
  <c r="N104"/>
  <c r="M104"/>
  <c r="L104"/>
  <c r="K104"/>
  <c r="V103"/>
  <c r="U103"/>
  <c r="T103"/>
  <c r="S103"/>
  <c r="R103"/>
  <c r="Q103"/>
  <c r="P103"/>
  <c r="O103"/>
  <c r="N103"/>
  <c r="M103"/>
  <c r="L103"/>
  <c r="K103"/>
  <c r="V102"/>
  <c r="U102"/>
  <c r="T102"/>
  <c r="S102"/>
  <c r="R102"/>
  <c r="Q102"/>
  <c r="P102"/>
  <c r="O102"/>
  <c r="N102"/>
  <c r="M102"/>
  <c r="L102"/>
  <c r="K102"/>
  <c r="V101"/>
  <c r="U101"/>
  <c r="T101"/>
  <c r="S101"/>
  <c r="R101"/>
  <c r="Q101"/>
  <c r="P101"/>
  <c r="O101"/>
  <c r="N101"/>
  <c r="M101"/>
  <c r="L101"/>
  <c r="K101"/>
  <c r="V100"/>
  <c r="U100"/>
  <c r="T100"/>
  <c r="S100"/>
  <c r="R100"/>
  <c r="Q100"/>
  <c r="P100"/>
  <c r="O100"/>
  <c r="N100"/>
  <c r="M100"/>
  <c r="L100"/>
  <c r="K100"/>
  <c r="V99"/>
  <c r="U99"/>
  <c r="T99"/>
  <c r="S99"/>
  <c r="R99"/>
  <c r="Q99"/>
  <c r="P99"/>
  <c r="O99"/>
  <c r="N99"/>
  <c r="M99"/>
  <c r="L99"/>
  <c r="K99"/>
  <c r="V98"/>
  <c r="U98"/>
  <c r="T98"/>
  <c r="S98"/>
  <c r="R98"/>
  <c r="Q98"/>
  <c r="P98"/>
  <c r="O98"/>
  <c r="N98"/>
  <c r="M98"/>
  <c r="L98"/>
  <c r="K98"/>
  <c r="V97"/>
  <c r="U97"/>
  <c r="T97"/>
  <c r="S97"/>
  <c r="R97"/>
  <c r="Q97"/>
  <c r="P97"/>
  <c r="O97"/>
  <c r="N97"/>
  <c r="M97"/>
  <c r="L97"/>
  <c r="K97"/>
  <c r="V96"/>
  <c r="U96"/>
  <c r="T96"/>
  <c r="S96"/>
  <c r="R96"/>
  <c r="Q96"/>
  <c r="P96"/>
  <c r="O96"/>
  <c r="N96"/>
  <c r="M96"/>
  <c r="L96"/>
  <c r="K96"/>
  <c r="V95"/>
  <c r="U95"/>
  <c r="T95"/>
  <c r="S95"/>
  <c r="R95"/>
  <c r="Q95"/>
  <c r="P95"/>
  <c r="O95"/>
  <c r="N95"/>
  <c r="M95"/>
  <c r="L95"/>
  <c r="K95"/>
  <c r="V94"/>
  <c r="U94"/>
  <c r="T94"/>
  <c r="S94"/>
  <c r="R94"/>
  <c r="Q94"/>
  <c r="P94"/>
  <c r="O94"/>
  <c r="N94"/>
  <c r="M94"/>
  <c r="L94"/>
  <c r="K94"/>
  <c r="V93"/>
  <c r="U93"/>
  <c r="T93"/>
  <c r="S93"/>
  <c r="R93"/>
  <c r="Q93"/>
  <c r="P93"/>
  <c r="O93"/>
  <c r="N93"/>
  <c r="M93"/>
  <c r="L93"/>
  <c r="K93"/>
  <c r="V92"/>
  <c r="U92"/>
  <c r="T92"/>
  <c r="S92"/>
  <c r="R92"/>
  <c r="Q92"/>
  <c r="P92"/>
  <c r="O92"/>
  <c r="N92"/>
  <c r="M92"/>
  <c r="L92"/>
  <c r="K92"/>
  <c r="V91"/>
  <c r="U91"/>
  <c r="T91"/>
  <c r="S91"/>
  <c r="R91"/>
  <c r="Q91"/>
  <c r="P91"/>
  <c r="O91"/>
  <c r="N91"/>
  <c r="M91"/>
  <c r="L91"/>
  <c r="K91"/>
  <c r="V90"/>
  <c r="U90"/>
  <c r="T90"/>
  <c r="S90"/>
  <c r="R90"/>
  <c r="Q90"/>
  <c r="P90"/>
  <c r="O90"/>
  <c r="N90"/>
  <c r="M90"/>
  <c r="L90"/>
  <c r="K90"/>
  <c r="V89"/>
  <c r="U89"/>
  <c r="T89"/>
  <c r="S89"/>
  <c r="R89"/>
  <c r="Q89"/>
  <c r="P89"/>
  <c r="O89"/>
  <c r="N89"/>
  <c r="M89"/>
  <c r="L89"/>
  <c r="K89"/>
  <c r="V88"/>
  <c r="U88"/>
  <c r="T88"/>
  <c r="S88"/>
  <c r="R88"/>
  <c r="Q88"/>
  <c r="P88"/>
  <c r="O88"/>
  <c r="N88"/>
  <c r="M88"/>
  <c r="L88"/>
  <c r="K88"/>
  <c r="V87"/>
  <c r="U87"/>
  <c r="T87"/>
  <c r="S87"/>
  <c r="R87"/>
  <c r="Q87"/>
  <c r="P87"/>
  <c r="O87"/>
  <c r="N87"/>
  <c r="M87"/>
  <c r="L87"/>
  <c r="K87"/>
  <c r="V86"/>
  <c r="U86"/>
  <c r="T86"/>
  <c r="S86"/>
  <c r="R86"/>
  <c r="Q86"/>
  <c r="P86"/>
  <c r="O86"/>
  <c r="N86"/>
  <c r="M86"/>
  <c r="L86"/>
  <c r="K86"/>
  <c r="V85"/>
  <c r="U85"/>
  <c r="T85"/>
  <c r="S85"/>
  <c r="R85"/>
  <c r="Q85"/>
  <c r="P85"/>
  <c r="O85"/>
  <c r="N85"/>
  <c r="M85"/>
  <c r="L85"/>
  <c r="K85"/>
  <c r="V84"/>
  <c r="U84"/>
  <c r="T84"/>
  <c r="S84"/>
  <c r="R84"/>
  <c r="Q84"/>
  <c r="P84"/>
  <c r="O84"/>
  <c r="N84"/>
  <c r="M84"/>
  <c r="L84"/>
  <c r="K84"/>
  <c r="V83"/>
  <c r="U83"/>
  <c r="T83"/>
  <c r="S83"/>
  <c r="R83"/>
  <c r="Q83"/>
  <c r="P83"/>
  <c r="O83"/>
  <c r="N83"/>
  <c r="M83"/>
  <c r="L83"/>
  <c r="K83"/>
  <c r="V82"/>
  <c r="U82"/>
  <c r="T82"/>
  <c r="S82"/>
  <c r="R82"/>
  <c r="Q82"/>
  <c r="P82"/>
  <c r="O82"/>
  <c r="N82"/>
  <c r="M82"/>
  <c r="L82"/>
  <c r="K82"/>
  <c r="V81"/>
  <c r="U81"/>
  <c r="T81"/>
  <c r="S81"/>
  <c r="R81"/>
  <c r="Q81"/>
  <c r="P81"/>
  <c r="O81"/>
  <c r="N81"/>
  <c r="M81"/>
  <c r="L81"/>
  <c r="K81"/>
  <c r="V80"/>
  <c r="U80"/>
  <c r="T80"/>
  <c r="S80"/>
  <c r="R80"/>
  <c r="Q80"/>
  <c r="P80"/>
  <c r="O80"/>
  <c r="N80"/>
  <c r="M80"/>
  <c r="L80"/>
  <c r="K80"/>
  <c r="V79"/>
  <c r="U79"/>
  <c r="T79"/>
  <c r="S79"/>
  <c r="R79"/>
  <c r="Q79"/>
  <c r="P79"/>
  <c r="O79"/>
  <c r="N79"/>
  <c r="M79"/>
  <c r="L79"/>
  <c r="K79"/>
  <c r="V78"/>
  <c r="U78"/>
  <c r="T78"/>
  <c r="S78"/>
  <c r="R78"/>
  <c r="Q78"/>
  <c r="P78"/>
  <c r="O78"/>
  <c r="N78"/>
  <c r="M78"/>
  <c r="L78"/>
  <c r="K78"/>
  <c r="V77"/>
  <c r="U77"/>
  <c r="T77"/>
  <c r="S77"/>
  <c r="R77"/>
  <c r="Q77"/>
  <c r="P77"/>
  <c r="O77"/>
  <c r="N77"/>
  <c r="M77"/>
  <c r="L77"/>
  <c r="K77"/>
  <c r="V76"/>
  <c r="U76"/>
  <c r="T76"/>
  <c r="S76"/>
  <c r="R76"/>
  <c r="Q76"/>
  <c r="P76"/>
  <c r="O76"/>
  <c r="N76"/>
  <c r="M76"/>
  <c r="L76"/>
  <c r="K76"/>
  <c r="V75"/>
  <c r="U75"/>
  <c r="T75"/>
  <c r="S75"/>
  <c r="R75"/>
  <c r="Q75"/>
  <c r="P75"/>
  <c r="O75"/>
  <c r="N75"/>
  <c r="M75"/>
  <c r="L75"/>
  <c r="K75"/>
  <c r="V74"/>
  <c r="U74"/>
  <c r="T74"/>
  <c r="S74"/>
  <c r="R74"/>
  <c r="Q74"/>
  <c r="P74"/>
  <c r="O74"/>
  <c r="N74"/>
  <c r="M74"/>
  <c r="L74"/>
  <c r="K74"/>
  <c r="V73"/>
  <c r="U73"/>
  <c r="T73"/>
  <c r="S73"/>
  <c r="R73"/>
  <c r="Q73"/>
  <c r="P73"/>
  <c r="O73"/>
  <c r="N73"/>
  <c r="M73"/>
  <c r="L73"/>
  <c r="K73"/>
  <c r="V72"/>
  <c r="U72"/>
  <c r="T72"/>
  <c r="S72"/>
  <c r="R72"/>
  <c r="Q72"/>
  <c r="P72"/>
  <c r="O72"/>
  <c r="N72"/>
  <c r="M72"/>
  <c r="L72"/>
  <c r="K72"/>
  <c r="V71"/>
  <c r="U71"/>
  <c r="T71"/>
  <c r="S71"/>
  <c r="R71"/>
  <c r="Q71"/>
  <c r="P71"/>
  <c r="O71"/>
  <c r="N71"/>
  <c r="M71"/>
  <c r="L71"/>
  <c r="K71"/>
  <c r="V70"/>
  <c r="U70"/>
  <c r="T70"/>
  <c r="S70"/>
  <c r="R70"/>
  <c r="Q70"/>
  <c r="P70"/>
  <c r="O70"/>
  <c r="N70"/>
  <c r="M70"/>
  <c r="L70"/>
  <c r="K70"/>
  <c r="V69"/>
  <c r="U69"/>
  <c r="T69"/>
  <c r="S69"/>
  <c r="R69"/>
  <c r="Q69"/>
  <c r="P69"/>
  <c r="O69"/>
  <c r="N69"/>
  <c r="M69"/>
  <c r="L69"/>
  <c r="K69"/>
  <c r="V68"/>
  <c r="U68"/>
  <c r="T68"/>
  <c r="S68"/>
  <c r="R68"/>
  <c r="Q68"/>
  <c r="P68"/>
  <c r="O68"/>
  <c r="N68"/>
  <c r="M68"/>
  <c r="L68"/>
  <c r="K68"/>
  <c r="V67"/>
  <c r="U67"/>
  <c r="T67"/>
  <c r="S67"/>
  <c r="R67"/>
  <c r="Q67"/>
  <c r="P67"/>
  <c r="O67"/>
  <c r="N67"/>
  <c r="M67"/>
  <c r="L67"/>
  <c r="K67"/>
  <c r="V66"/>
  <c r="U66"/>
  <c r="T66"/>
  <c r="S66"/>
  <c r="R66"/>
  <c r="Q66"/>
  <c r="P66"/>
  <c r="O66"/>
  <c r="N66"/>
  <c r="M66"/>
  <c r="L66"/>
  <c r="K66"/>
  <c r="V65"/>
  <c r="U65"/>
  <c r="T65"/>
  <c r="S65"/>
  <c r="R65"/>
  <c r="Q65"/>
  <c r="P65"/>
  <c r="O65"/>
  <c r="N65"/>
  <c r="M65"/>
  <c r="L65"/>
  <c r="K65"/>
  <c r="V64"/>
  <c r="U64"/>
  <c r="T64"/>
  <c r="S64"/>
  <c r="R64"/>
  <c r="Q64"/>
  <c r="P64"/>
  <c r="O64"/>
  <c r="N64"/>
  <c r="M64"/>
  <c r="L64"/>
  <c r="K64"/>
  <c r="V63"/>
  <c r="U63"/>
  <c r="T63"/>
  <c r="S63"/>
  <c r="R63"/>
  <c r="Q63"/>
  <c r="P63"/>
  <c r="O63"/>
  <c r="N63"/>
  <c r="M63"/>
  <c r="L63"/>
  <c r="K63"/>
  <c r="V62"/>
  <c r="U62"/>
  <c r="T62"/>
  <c r="S62"/>
  <c r="R62"/>
  <c r="Q62"/>
  <c r="P62"/>
  <c r="O62"/>
  <c r="N62"/>
  <c r="M62"/>
  <c r="L62"/>
  <c r="K62"/>
  <c r="V61"/>
  <c r="U61"/>
  <c r="T61"/>
  <c r="S61"/>
  <c r="R61"/>
  <c r="Q61"/>
  <c r="P61"/>
  <c r="O61"/>
  <c r="N61"/>
  <c r="M61"/>
  <c r="L61"/>
  <c r="K61"/>
  <c r="V60"/>
  <c r="U60"/>
  <c r="T60"/>
  <c r="S60"/>
  <c r="R60"/>
  <c r="Q60"/>
  <c r="P60"/>
  <c r="O60"/>
  <c r="N60"/>
  <c r="M60"/>
  <c r="L60"/>
  <c r="K60"/>
  <c r="V59"/>
  <c r="U59"/>
  <c r="T59"/>
  <c r="S59"/>
  <c r="R59"/>
  <c r="Q59"/>
  <c r="P59"/>
  <c r="O59"/>
  <c r="N59"/>
  <c r="M59"/>
  <c r="L59"/>
  <c r="K59"/>
  <c r="V58"/>
  <c r="U58"/>
  <c r="T58"/>
  <c r="S58"/>
  <c r="R58"/>
  <c r="Q58"/>
  <c r="P58"/>
  <c r="O58"/>
  <c r="N58"/>
  <c r="M58"/>
  <c r="L58"/>
  <c r="K58"/>
  <c r="V57"/>
  <c r="U57"/>
  <c r="T57"/>
  <c r="S57"/>
  <c r="R57"/>
  <c r="Q57"/>
  <c r="P57"/>
  <c r="O57"/>
  <c r="N57"/>
  <c r="M57"/>
  <c r="L57"/>
  <c r="K57"/>
  <c r="V56"/>
  <c r="U56"/>
  <c r="T56"/>
  <c r="S56"/>
  <c r="R56"/>
  <c r="Q56"/>
  <c r="P56"/>
  <c r="O56"/>
  <c r="N56"/>
  <c r="M56"/>
  <c r="L56"/>
  <c r="K56"/>
  <c r="V55"/>
  <c r="U55"/>
  <c r="T55"/>
  <c r="S55"/>
  <c r="R55"/>
  <c r="Q55"/>
  <c r="P55"/>
  <c r="O55"/>
  <c r="N55"/>
  <c r="M55"/>
  <c r="L55"/>
  <c r="K55"/>
  <c r="V54"/>
  <c r="U54"/>
  <c r="T54"/>
  <c r="S54"/>
  <c r="R54"/>
  <c r="Q54"/>
  <c r="P54"/>
  <c r="O54"/>
  <c r="N54"/>
  <c r="M54"/>
  <c r="L54"/>
  <c r="K54"/>
  <c r="V53"/>
  <c r="U53"/>
  <c r="T53"/>
  <c r="S53"/>
  <c r="R53"/>
  <c r="Q53"/>
  <c r="P53"/>
  <c r="O53"/>
  <c r="N53"/>
  <c r="M53"/>
  <c r="L53"/>
  <c r="K53"/>
  <c r="V52"/>
  <c r="U52"/>
  <c r="T52"/>
  <c r="S52"/>
  <c r="R52"/>
  <c r="Q52"/>
  <c r="P52"/>
  <c r="O52"/>
  <c r="N52"/>
  <c r="M52"/>
  <c r="L52"/>
  <c r="K52"/>
  <c r="V51"/>
  <c r="U51"/>
  <c r="T51"/>
  <c r="S51"/>
  <c r="R51"/>
  <c r="Q51"/>
  <c r="P51"/>
  <c r="O51"/>
  <c r="N51"/>
  <c r="M51"/>
  <c r="L51"/>
  <c r="K51"/>
  <c r="V50"/>
  <c r="U50"/>
  <c r="T50"/>
  <c r="S50"/>
  <c r="R50"/>
  <c r="Q50"/>
  <c r="P50"/>
  <c r="O50"/>
  <c r="N50"/>
  <c r="M50"/>
  <c r="L50"/>
  <c r="K50"/>
  <c r="V49"/>
  <c r="U49"/>
  <c r="T49"/>
  <c r="S49"/>
  <c r="R49"/>
  <c r="Q49"/>
  <c r="P49"/>
  <c r="O49"/>
  <c r="N49"/>
  <c r="M49"/>
  <c r="L49"/>
  <c r="K49"/>
  <c r="V48"/>
  <c r="U48"/>
  <c r="T48"/>
  <c r="S48"/>
  <c r="R48"/>
  <c r="Q48"/>
  <c r="P48"/>
  <c r="O48"/>
  <c r="N48"/>
  <c r="M48"/>
  <c r="L48"/>
  <c r="K48"/>
  <c r="V47"/>
  <c r="U47"/>
  <c r="T47"/>
  <c r="S47"/>
  <c r="R47"/>
  <c r="Q47"/>
  <c r="P47"/>
  <c r="O47"/>
  <c r="N47"/>
  <c r="M47"/>
  <c r="L47"/>
  <c r="K47"/>
  <c r="V46"/>
  <c r="U46"/>
  <c r="T46"/>
  <c r="S46"/>
  <c r="R46"/>
  <c r="Q46"/>
  <c r="P46"/>
  <c r="O46"/>
  <c r="N46"/>
  <c r="M46"/>
  <c r="L46"/>
  <c r="K46"/>
  <c r="V45"/>
  <c r="U45"/>
  <c r="T45"/>
  <c r="S45"/>
  <c r="R45"/>
  <c r="Q45"/>
  <c r="P45"/>
  <c r="O45"/>
  <c r="N45"/>
  <c r="M45"/>
  <c r="L45"/>
  <c r="K45"/>
  <c r="V44"/>
  <c r="U44"/>
  <c r="T44"/>
  <c r="S44"/>
  <c r="R44"/>
  <c r="Q44"/>
  <c r="P44"/>
  <c r="O44"/>
  <c r="N44"/>
  <c r="M44"/>
  <c r="L44"/>
  <c r="K44"/>
  <c r="V43"/>
  <c r="U43"/>
  <c r="T43"/>
  <c r="S43"/>
  <c r="R43"/>
  <c r="Q43"/>
  <c r="P43"/>
  <c r="O43"/>
  <c r="N43"/>
  <c r="M43"/>
  <c r="L43"/>
  <c r="K43"/>
  <c r="V42"/>
  <c r="U42"/>
  <c r="T42"/>
  <c r="S42"/>
  <c r="R42"/>
  <c r="Q42"/>
  <c r="P42"/>
  <c r="O42"/>
  <c r="N42"/>
  <c r="M42"/>
  <c r="L42"/>
  <c r="K42"/>
  <c r="V41"/>
  <c r="U41"/>
  <c r="T41"/>
  <c r="S41"/>
  <c r="R41"/>
  <c r="Q41"/>
  <c r="P41"/>
  <c r="O41"/>
  <c r="N41"/>
  <c r="M41"/>
  <c r="L41"/>
  <c r="K41"/>
  <c r="V40"/>
  <c r="U40"/>
  <c r="T40"/>
  <c r="S40"/>
  <c r="R40"/>
  <c r="Q40"/>
  <c r="P40"/>
  <c r="O40"/>
  <c r="N40"/>
  <c r="M40"/>
  <c r="L40"/>
  <c r="K40"/>
  <c r="V39"/>
  <c r="U39"/>
  <c r="T39"/>
  <c r="S39"/>
  <c r="R39"/>
  <c r="Q39"/>
  <c r="P39"/>
  <c r="O39"/>
  <c r="N39"/>
  <c r="M39"/>
  <c r="L39"/>
  <c r="K39"/>
  <c r="V38"/>
  <c r="U38"/>
  <c r="T38"/>
  <c r="S38"/>
  <c r="R38"/>
  <c r="Q38"/>
  <c r="P38"/>
  <c r="O38"/>
  <c r="N38"/>
  <c r="M38"/>
  <c r="L38"/>
  <c r="K38"/>
  <c r="V37"/>
  <c r="U37"/>
  <c r="T37"/>
  <c r="S37"/>
  <c r="R37"/>
  <c r="Q37"/>
  <c r="P37"/>
  <c r="O37"/>
  <c r="N37"/>
  <c r="M37"/>
  <c r="L37"/>
  <c r="K37"/>
  <c r="V36"/>
  <c r="U36"/>
  <c r="T36"/>
  <c r="S36"/>
  <c r="R36"/>
  <c r="Q36"/>
  <c r="P36"/>
  <c r="O36"/>
  <c r="N36"/>
  <c r="M36"/>
  <c r="L36"/>
  <c r="K36"/>
  <c r="V35"/>
  <c r="U35"/>
  <c r="T35"/>
  <c r="S35"/>
  <c r="R35"/>
  <c r="Q35"/>
  <c r="P35"/>
  <c r="O35"/>
  <c r="N35"/>
  <c r="M35"/>
  <c r="L35"/>
  <c r="K35"/>
  <c r="V34"/>
  <c r="U34"/>
  <c r="T34"/>
  <c r="S34"/>
  <c r="R34"/>
  <c r="Q34"/>
  <c r="P34"/>
  <c r="O34"/>
  <c r="N34"/>
  <c r="M34"/>
  <c r="L34"/>
  <c r="K34"/>
  <c r="V33"/>
  <c r="U33"/>
  <c r="T33"/>
  <c r="S33"/>
  <c r="R33"/>
  <c r="Q33"/>
  <c r="P33"/>
  <c r="O33"/>
  <c r="N33"/>
  <c r="M33"/>
  <c r="L33"/>
  <c r="K33"/>
  <c r="V32"/>
  <c r="U32"/>
  <c r="T32"/>
  <c r="S32"/>
  <c r="R32"/>
  <c r="Q32"/>
  <c r="P32"/>
  <c r="O32"/>
  <c r="N32"/>
  <c r="M32"/>
  <c r="L32"/>
  <c r="K32"/>
  <c r="V31"/>
  <c r="U31"/>
  <c r="T31"/>
  <c r="S31"/>
  <c r="R31"/>
  <c r="Q31"/>
  <c r="P31"/>
  <c r="O31"/>
  <c r="N31"/>
  <c r="M31"/>
  <c r="L31"/>
  <c r="K31"/>
  <c r="V30"/>
  <c r="U30"/>
  <c r="T30"/>
  <c r="S30"/>
  <c r="R30"/>
  <c r="Q30"/>
  <c r="P30"/>
  <c r="O30"/>
  <c r="N30"/>
  <c r="M30"/>
  <c r="L30"/>
  <c r="K30"/>
  <c r="V29"/>
  <c r="U29"/>
  <c r="T29"/>
  <c r="S29"/>
  <c r="R29"/>
  <c r="Q29"/>
  <c r="P29"/>
  <c r="O29"/>
  <c r="N29"/>
  <c r="M29"/>
  <c r="L29"/>
  <c r="K29"/>
  <c r="V28"/>
  <c r="U28"/>
  <c r="T28"/>
  <c r="S28"/>
  <c r="R28"/>
  <c r="Q28"/>
  <c r="P28"/>
  <c r="O28"/>
  <c r="N28"/>
  <c r="M28"/>
  <c r="L28"/>
  <c r="K28"/>
  <c r="V27"/>
  <c r="U27"/>
  <c r="T27"/>
  <c r="S27"/>
  <c r="R27"/>
  <c r="Q27"/>
  <c r="P27"/>
  <c r="O27"/>
  <c r="N27"/>
  <c r="M27"/>
  <c r="L27"/>
  <c r="K27"/>
  <c r="V26"/>
  <c r="U26"/>
  <c r="T26"/>
  <c r="S26"/>
  <c r="R26"/>
  <c r="Q26"/>
  <c r="P26"/>
  <c r="O26"/>
  <c r="N26"/>
  <c r="M26"/>
  <c r="L26"/>
  <c r="K26"/>
  <c r="V25"/>
  <c r="U25"/>
  <c r="T25"/>
  <c r="S25"/>
  <c r="R25"/>
  <c r="Q25"/>
  <c r="P25"/>
  <c r="O25"/>
  <c r="N25"/>
  <c r="M25"/>
  <c r="L25"/>
  <c r="K25"/>
  <c r="V24"/>
  <c r="U24"/>
  <c r="T24"/>
  <c r="S24"/>
  <c r="R24"/>
  <c r="Q24"/>
  <c r="P24"/>
  <c r="O24"/>
  <c r="N24"/>
  <c r="M24"/>
  <c r="L24"/>
  <c r="K24"/>
  <c r="V23"/>
  <c r="U23"/>
  <c r="T23"/>
  <c r="S23"/>
  <c r="R23"/>
  <c r="Q23"/>
  <c r="P23"/>
  <c r="O23"/>
  <c r="N23"/>
  <c r="M23"/>
  <c r="L23"/>
  <c r="K23"/>
  <c r="V22"/>
  <c r="U22"/>
  <c r="T22"/>
  <c r="S22"/>
  <c r="R22"/>
  <c r="Q22"/>
  <c r="P22"/>
  <c r="O22"/>
  <c r="N22"/>
  <c r="M22"/>
  <c r="L22"/>
  <c r="K22"/>
  <c r="V21"/>
  <c r="U21"/>
  <c r="T21"/>
  <c r="S21"/>
  <c r="R21"/>
  <c r="Q21"/>
  <c r="P21"/>
  <c r="O21"/>
  <c r="N21"/>
  <c r="M21"/>
  <c r="L21"/>
  <c r="K21"/>
  <c r="V20"/>
  <c r="U20"/>
  <c r="T20"/>
  <c r="S20"/>
  <c r="R20"/>
  <c r="Q20"/>
  <c r="P20"/>
  <c r="O20"/>
  <c r="N20"/>
  <c r="M20"/>
  <c r="L20"/>
  <c r="K20"/>
  <c r="V19"/>
  <c r="U19"/>
  <c r="T19"/>
  <c r="S19"/>
  <c r="R19"/>
  <c r="Q19"/>
  <c r="P19"/>
  <c r="O19"/>
  <c r="N19"/>
  <c r="M19"/>
  <c r="L19"/>
  <c r="K19"/>
  <c r="V18"/>
  <c r="U18"/>
  <c r="T18"/>
  <c r="S18"/>
  <c r="R18"/>
  <c r="Q18"/>
  <c r="P18"/>
  <c r="O18"/>
  <c r="N18"/>
  <c r="M18"/>
  <c r="L18"/>
  <c r="K18"/>
  <c r="V17"/>
  <c r="U17"/>
  <c r="T17"/>
  <c r="S17"/>
  <c r="R17"/>
  <c r="Q17"/>
  <c r="P17"/>
  <c r="O17"/>
  <c r="N17"/>
  <c r="M17"/>
  <c r="L17"/>
  <c r="K17"/>
  <c r="V16"/>
  <c r="U16"/>
  <c r="T16"/>
  <c r="S16"/>
  <c r="R16"/>
  <c r="Q16"/>
  <c r="P16"/>
  <c r="O16"/>
  <c r="N16"/>
  <c r="M16"/>
  <c r="L16"/>
  <c r="K16"/>
  <c r="V15"/>
  <c r="U15"/>
  <c r="T15"/>
  <c r="S15"/>
  <c r="R15"/>
  <c r="Q15"/>
  <c r="P15"/>
  <c r="O15"/>
  <c r="N15"/>
  <c r="M15"/>
  <c r="L15"/>
  <c r="K15"/>
  <c r="V14"/>
  <c r="U14"/>
  <c r="T14"/>
  <c r="S14"/>
  <c r="R14"/>
  <c r="Q14"/>
  <c r="P14"/>
  <c r="O14"/>
  <c r="N14"/>
  <c r="M14"/>
  <c r="L14"/>
  <c r="K14"/>
  <c r="V13"/>
  <c r="U13"/>
  <c r="T13"/>
  <c r="S13"/>
  <c r="R13"/>
  <c r="Q13"/>
  <c r="P13"/>
  <c r="O13"/>
  <c r="N13"/>
  <c r="M13"/>
  <c r="L13"/>
  <c r="K13"/>
  <c r="V12"/>
  <c r="U12"/>
  <c r="T12"/>
  <c r="S12"/>
  <c r="R12"/>
  <c r="Q12"/>
  <c r="P12"/>
  <c r="O12"/>
  <c r="N12"/>
  <c r="M12"/>
  <c r="L12"/>
  <c r="K12"/>
  <c r="V11"/>
  <c r="U11"/>
  <c r="T11"/>
  <c r="S11"/>
  <c r="R11"/>
  <c r="Q11"/>
  <c r="P11"/>
  <c r="O11"/>
  <c r="N11"/>
  <c r="M11"/>
  <c r="L11"/>
  <c r="K11"/>
  <c r="V10"/>
  <c r="U10"/>
  <c r="T10"/>
  <c r="S10"/>
  <c r="R10"/>
  <c r="Q10"/>
  <c r="P10"/>
  <c r="O10"/>
  <c r="N10"/>
  <c r="M10"/>
  <c r="L10"/>
  <c r="K10"/>
  <c r="V9"/>
  <c r="U9"/>
  <c r="T9"/>
  <c r="S9"/>
  <c r="R9"/>
  <c r="Q9"/>
  <c r="P9"/>
  <c r="O9"/>
  <c r="N9"/>
  <c r="M9"/>
  <c r="L9"/>
  <c r="K9"/>
  <c r="V8"/>
  <c r="U8"/>
  <c r="T8"/>
  <c r="S8"/>
  <c r="R8"/>
  <c r="Q8"/>
  <c r="P8"/>
  <c r="O8"/>
  <c r="N8"/>
  <c r="M8"/>
  <c r="L8"/>
  <c r="K8"/>
  <c r="V7"/>
  <c r="U7"/>
  <c r="T7"/>
  <c r="S7"/>
  <c r="R7"/>
  <c r="Q7"/>
  <c r="P7"/>
  <c r="O7"/>
  <c r="N7"/>
  <c r="M7"/>
  <c r="L7"/>
  <c r="K7"/>
  <c r="V6"/>
  <c r="U6"/>
  <c r="T6"/>
  <c r="S6"/>
  <c r="R6"/>
  <c r="Q6"/>
  <c r="P6"/>
  <c r="O6"/>
  <c r="N6"/>
  <c r="M6"/>
  <c r="L6"/>
  <c r="K6"/>
  <c r="V5"/>
  <c r="U5"/>
  <c r="T5"/>
  <c r="S5"/>
  <c r="R5"/>
  <c r="Q5"/>
  <c r="P5"/>
  <c r="O5"/>
  <c r="N5"/>
  <c r="M5"/>
  <c r="L5"/>
  <c r="K5"/>
  <c r="V4"/>
  <c r="U4"/>
  <c r="T4"/>
  <c r="S4"/>
  <c r="R4"/>
  <c r="Q4"/>
  <c r="P4"/>
  <c r="O4"/>
  <c r="N4"/>
  <c r="M4"/>
  <c r="L4"/>
  <c r="K4"/>
  <c r="V3"/>
  <c r="U3"/>
  <c r="T3"/>
  <c r="S3"/>
  <c r="R3"/>
  <c r="Q3"/>
  <c r="P3"/>
  <c r="O3"/>
  <c r="N3"/>
  <c r="M3"/>
  <c r="L3"/>
  <c r="K3"/>
  <c r="H3"/>
  <c r="G3"/>
  <c r="I3" s="1"/>
  <c r="V2"/>
  <c r="I19" s="1"/>
  <c r="U2"/>
  <c r="T2"/>
  <c r="I18" s="1"/>
  <c r="S2"/>
  <c r="I15" s="1"/>
  <c r="R2"/>
  <c r="I14" s="1"/>
  <c r="Q2"/>
  <c r="I13" s="1"/>
  <c r="P2"/>
  <c r="I12" s="1"/>
  <c r="O2"/>
  <c r="I11" s="1"/>
  <c r="N2"/>
  <c r="I10" s="1"/>
  <c r="M2"/>
  <c r="H7" s="1"/>
  <c r="L2"/>
  <c r="H5" s="1"/>
  <c r="K2"/>
  <c r="H6" s="1"/>
  <c r="V180" i="11"/>
  <c r="U180"/>
  <c r="S180"/>
  <c r="R180"/>
  <c r="Q180"/>
  <c r="P180"/>
  <c r="O180"/>
  <c r="N180"/>
  <c r="M180"/>
  <c r="L180"/>
  <c r="K180"/>
  <c r="V179"/>
  <c r="U179"/>
  <c r="S179"/>
  <c r="R179"/>
  <c r="Q179"/>
  <c r="P179"/>
  <c r="O179"/>
  <c r="N179"/>
  <c r="M179"/>
  <c r="L179"/>
  <c r="K179"/>
  <c r="V178"/>
  <c r="U178"/>
  <c r="S178"/>
  <c r="R178"/>
  <c r="Q178"/>
  <c r="P178"/>
  <c r="O178"/>
  <c r="N178"/>
  <c r="M178"/>
  <c r="L178"/>
  <c r="K178"/>
  <c r="V177"/>
  <c r="U177"/>
  <c r="S177"/>
  <c r="R177"/>
  <c r="Q177"/>
  <c r="P177"/>
  <c r="O177"/>
  <c r="N177"/>
  <c r="M177"/>
  <c r="L177"/>
  <c r="K177"/>
  <c r="V176"/>
  <c r="U176"/>
  <c r="S176"/>
  <c r="R176"/>
  <c r="Q176"/>
  <c r="P176"/>
  <c r="O176"/>
  <c r="N176"/>
  <c r="M176"/>
  <c r="L176"/>
  <c r="K176"/>
  <c r="V175"/>
  <c r="U175"/>
  <c r="S175"/>
  <c r="R175"/>
  <c r="Q175"/>
  <c r="P175"/>
  <c r="O175"/>
  <c r="N175"/>
  <c r="M175"/>
  <c r="L175"/>
  <c r="K175"/>
  <c r="V174"/>
  <c r="U174"/>
  <c r="S174"/>
  <c r="R174"/>
  <c r="Q174"/>
  <c r="P174"/>
  <c r="O174"/>
  <c r="N174"/>
  <c r="M174"/>
  <c r="L174"/>
  <c r="K174"/>
  <c r="V173"/>
  <c r="U173"/>
  <c r="S173"/>
  <c r="R173"/>
  <c r="Q173"/>
  <c r="P173"/>
  <c r="O173"/>
  <c r="N173"/>
  <c r="M173"/>
  <c r="L173"/>
  <c r="K173"/>
  <c r="V172"/>
  <c r="U172"/>
  <c r="S172"/>
  <c r="R172"/>
  <c r="Q172"/>
  <c r="P172"/>
  <c r="O172"/>
  <c r="N172"/>
  <c r="M172"/>
  <c r="L172"/>
  <c r="K172"/>
  <c r="V171"/>
  <c r="U171"/>
  <c r="S171"/>
  <c r="R171"/>
  <c r="Q171"/>
  <c r="P171"/>
  <c r="O171"/>
  <c r="N171"/>
  <c r="M171"/>
  <c r="L171"/>
  <c r="K171"/>
  <c r="V170"/>
  <c r="U170"/>
  <c r="S170"/>
  <c r="R170"/>
  <c r="Q170"/>
  <c r="P170"/>
  <c r="O170"/>
  <c r="N170"/>
  <c r="M170"/>
  <c r="L170"/>
  <c r="K170"/>
  <c r="V169"/>
  <c r="U169"/>
  <c r="S169"/>
  <c r="R169"/>
  <c r="Q169"/>
  <c r="P169"/>
  <c r="O169"/>
  <c r="N169"/>
  <c r="M169"/>
  <c r="L169"/>
  <c r="K169"/>
  <c r="V168"/>
  <c r="U168"/>
  <c r="S168"/>
  <c r="R168"/>
  <c r="Q168"/>
  <c r="P168"/>
  <c r="O168"/>
  <c r="N168"/>
  <c r="M168"/>
  <c r="L168"/>
  <c r="K168"/>
  <c r="V167"/>
  <c r="U167"/>
  <c r="S167"/>
  <c r="R167"/>
  <c r="Q167"/>
  <c r="P167"/>
  <c r="O167"/>
  <c r="N167"/>
  <c r="M167"/>
  <c r="L167"/>
  <c r="K167"/>
  <c r="V166"/>
  <c r="U166"/>
  <c r="S166"/>
  <c r="R166"/>
  <c r="Q166"/>
  <c r="P166"/>
  <c r="O166"/>
  <c r="N166"/>
  <c r="M166"/>
  <c r="L166"/>
  <c r="K166"/>
  <c r="V165"/>
  <c r="U165"/>
  <c r="S165"/>
  <c r="R165"/>
  <c r="Q165"/>
  <c r="P165"/>
  <c r="O165"/>
  <c r="N165"/>
  <c r="M165"/>
  <c r="L165"/>
  <c r="K165"/>
  <c r="V164"/>
  <c r="U164"/>
  <c r="S164"/>
  <c r="R164"/>
  <c r="Q164"/>
  <c r="P164"/>
  <c r="O164"/>
  <c r="N164"/>
  <c r="M164"/>
  <c r="L164"/>
  <c r="K164"/>
  <c r="V163"/>
  <c r="U163"/>
  <c r="S163"/>
  <c r="R163"/>
  <c r="Q163"/>
  <c r="P163"/>
  <c r="O163"/>
  <c r="N163"/>
  <c r="M163"/>
  <c r="L163"/>
  <c r="K163"/>
  <c r="V162"/>
  <c r="U162"/>
  <c r="S162"/>
  <c r="R162"/>
  <c r="Q162"/>
  <c r="P162"/>
  <c r="O162"/>
  <c r="N162"/>
  <c r="M162"/>
  <c r="L162"/>
  <c r="K162"/>
  <c r="V161"/>
  <c r="U161"/>
  <c r="S161"/>
  <c r="R161"/>
  <c r="Q161"/>
  <c r="P161"/>
  <c r="O161"/>
  <c r="N161"/>
  <c r="M161"/>
  <c r="L161"/>
  <c r="K161"/>
  <c r="V160"/>
  <c r="U160"/>
  <c r="S160"/>
  <c r="R160"/>
  <c r="Q160"/>
  <c r="P160"/>
  <c r="O160"/>
  <c r="N160"/>
  <c r="M160"/>
  <c r="L160"/>
  <c r="K160"/>
  <c r="V159"/>
  <c r="U159"/>
  <c r="S159"/>
  <c r="R159"/>
  <c r="Q159"/>
  <c r="P159"/>
  <c r="O159"/>
  <c r="N159"/>
  <c r="M159"/>
  <c r="L159"/>
  <c r="K159"/>
  <c r="V158"/>
  <c r="U158"/>
  <c r="S158"/>
  <c r="R158"/>
  <c r="Q158"/>
  <c r="P158"/>
  <c r="O158"/>
  <c r="N158"/>
  <c r="M158"/>
  <c r="L158"/>
  <c r="K158"/>
  <c r="V157"/>
  <c r="U157"/>
  <c r="S157"/>
  <c r="R157"/>
  <c r="Q157"/>
  <c r="P157"/>
  <c r="O157"/>
  <c r="N157"/>
  <c r="M157"/>
  <c r="L157"/>
  <c r="K157"/>
  <c r="V156"/>
  <c r="U156"/>
  <c r="S156"/>
  <c r="R156"/>
  <c r="Q156"/>
  <c r="P156"/>
  <c r="O156"/>
  <c r="N156"/>
  <c r="M156"/>
  <c r="L156"/>
  <c r="K156"/>
  <c r="V155"/>
  <c r="U155"/>
  <c r="S155"/>
  <c r="R155"/>
  <c r="Q155"/>
  <c r="P155"/>
  <c r="O155"/>
  <c r="N155"/>
  <c r="M155"/>
  <c r="L155"/>
  <c r="K155"/>
  <c r="V154"/>
  <c r="U154"/>
  <c r="S154"/>
  <c r="R154"/>
  <c r="Q154"/>
  <c r="P154"/>
  <c r="O154"/>
  <c r="N154"/>
  <c r="M154"/>
  <c r="L154"/>
  <c r="K154"/>
  <c r="V153"/>
  <c r="U153"/>
  <c r="S153"/>
  <c r="R153"/>
  <c r="Q153"/>
  <c r="P153"/>
  <c r="O153"/>
  <c r="N153"/>
  <c r="M153"/>
  <c r="L153"/>
  <c r="K153"/>
  <c r="V152"/>
  <c r="U152"/>
  <c r="S152"/>
  <c r="R152"/>
  <c r="Q152"/>
  <c r="P152"/>
  <c r="O152"/>
  <c r="N152"/>
  <c r="M152"/>
  <c r="L152"/>
  <c r="K152"/>
  <c r="V151"/>
  <c r="U151"/>
  <c r="T151"/>
  <c r="S151"/>
  <c r="R151"/>
  <c r="Q151"/>
  <c r="P151"/>
  <c r="O151"/>
  <c r="N151"/>
  <c r="M151"/>
  <c r="L151"/>
  <c r="K151"/>
  <c r="V150"/>
  <c r="U150"/>
  <c r="T150"/>
  <c r="S150"/>
  <c r="R150"/>
  <c r="Q150"/>
  <c r="P150"/>
  <c r="O150"/>
  <c r="N150"/>
  <c r="M150"/>
  <c r="L150"/>
  <c r="K150"/>
  <c r="V149"/>
  <c r="U149"/>
  <c r="T149"/>
  <c r="S149"/>
  <c r="R149"/>
  <c r="Q149"/>
  <c r="P149"/>
  <c r="O149"/>
  <c r="N149"/>
  <c r="M149"/>
  <c r="L149"/>
  <c r="K149"/>
  <c r="V148"/>
  <c r="U148"/>
  <c r="T148"/>
  <c r="S148"/>
  <c r="R148"/>
  <c r="Q148"/>
  <c r="P148"/>
  <c r="O148"/>
  <c r="N148"/>
  <c r="M148"/>
  <c r="L148"/>
  <c r="K148"/>
  <c r="V147"/>
  <c r="U147"/>
  <c r="T147"/>
  <c r="S147"/>
  <c r="R147"/>
  <c r="Q147"/>
  <c r="P147"/>
  <c r="O147"/>
  <c r="N147"/>
  <c r="M147"/>
  <c r="L147"/>
  <c r="K147"/>
  <c r="V146"/>
  <c r="U146"/>
  <c r="T146"/>
  <c r="S146"/>
  <c r="R146"/>
  <c r="Q146"/>
  <c r="P146"/>
  <c r="O146"/>
  <c r="N146"/>
  <c r="M146"/>
  <c r="L146"/>
  <c r="K146"/>
  <c r="V145"/>
  <c r="U145"/>
  <c r="T145"/>
  <c r="S145"/>
  <c r="R145"/>
  <c r="Q145"/>
  <c r="P145"/>
  <c r="O145"/>
  <c r="N145"/>
  <c r="M145"/>
  <c r="L145"/>
  <c r="K145"/>
  <c r="V144"/>
  <c r="U144"/>
  <c r="T144"/>
  <c r="S144"/>
  <c r="R144"/>
  <c r="Q144"/>
  <c r="P144"/>
  <c r="O144"/>
  <c r="N144"/>
  <c r="M144"/>
  <c r="L144"/>
  <c r="K144"/>
  <c r="V143"/>
  <c r="U143"/>
  <c r="T143"/>
  <c r="S143"/>
  <c r="R143"/>
  <c r="Q143"/>
  <c r="P143"/>
  <c r="O143"/>
  <c r="N143"/>
  <c r="M143"/>
  <c r="L143"/>
  <c r="K143"/>
  <c r="V142"/>
  <c r="U142"/>
  <c r="T142"/>
  <c r="S142"/>
  <c r="R142"/>
  <c r="Q142"/>
  <c r="P142"/>
  <c r="O142"/>
  <c r="N142"/>
  <c r="M142"/>
  <c r="L142"/>
  <c r="K142"/>
  <c r="V141"/>
  <c r="U141"/>
  <c r="T141"/>
  <c r="S141"/>
  <c r="R141"/>
  <c r="Q141"/>
  <c r="P141"/>
  <c r="O141"/>
  <c r="N141"/>
  <c r="M141"/>
  <c r="L141"/>
  <c r="K141"/>
  <c r="V140"/>
  <c r="U140"/>
  <c r="T140"/>
  <c r="S140"/>
  <c r="R140"/>
  <c r="Q140"/>
  <c r="P140"/>
  <c r="O140"/>
  <c r="N140"/>
  <c r="M140"/>
  <c r="L140"/>
  <c r="K140"/>
  <c r="V139"/>
  <c r="U139"/>
  <c r="T139"/>
  <c r="S139"/>
  <c r="R139"/>
  <c r="Q139"/>
  <c r="P139"/>
  <c r="O139"/>
  <c r="N139"/>
  <c r="M139"/>
  <c r="L139"/>
  <c r="K139"/>
  <c r="V138"/>
  <c r="U138"/>
  <c r="T138"/>
  <c r="S138"/>
  <c r="R138"/>
  <c r="Q138"/>
  <c r="P138"/>
  <c r="O138"/>
  <c r="N138"/>
  <c r="M138"/>
  <c r="L138"/>
  <c r="K138"/>
  <c r="V137"/>
  <c r="U137"/>
  <c r="T137"/>
  <c r="S137"/>
  <c r="R137"/>
  <c r="Q137"/>
  <c r="P137"/>
  <c r="O137"/>
  <c r="N137"/>
  <c r="M137"/>
  <c r="L137"/>
  <c r="K137"/>
  <c r="V136"/>
  <c r="U136"/>
  <c r="T136"/>
  <c r="S136"/>
  <c r="R136"/>
  <c r="Q136"/>
  <c r="P136"/>
  <c r="O136"/>
  <c r="N136"/>
  <c r="M136"/>
  <c r="L136"/>
  <c r="K136"/>
  <c r="V135"/>
  <c r="U135"/>
  <c r="T135"/>
  <c r="S135"/>
  <c r="R135"/>
  <c r="Q135"/>
  <c r="P135"/>
  <c r="O135"/>
  <c r="N135"/>
  <c r="M135"/>
  <c r="L135"/>
  <c r="K135"/>
  <c r="V134"/>
  <c r="U134"/>
  <c r="T134"/>
  <c r="S134"/>
  <c r="R134"/>
  <c r="Q134"/>
  <c r="P134"/>
  <c r="O134"/>
  <c r="N134"/>
  <c r="M134"/>
  <c r="L134"/>
  <c r="K134"/>
  <c r="V133"/>
  <c r="U133"/>
  <c r="T133"/>
  <c r="S133"/>
  <c r="R133"/>
  <c r="Q133"/>
  <c r="P133"/>
  <c r="O133"/>
  <c r="N133"/>
  <c r="M133"/>
  <c r="L133"/>
  <c r="K133"/>
  <c r="V132"/>
  <c r="U132"/>
  <c r="T132"/>
  <c r="S132"/>
  <c r="R132"/>
  <c r="Q132"/>
  <c r="P132"/>
  <c r="O132"/>
  <c r="N132"/>
  <c r="M132"/>
  <c r="L132"/>
  <c r="K132"/>
  <c r="V131"/>
  <c r="U131"/>
  <c r="T131"/>
  <c r="S131"/>
  <c r="R131"/>
  <c r="Q131"/>
  <c r="P131"/>
  <c r="O131"/>
  <c r="N131"/>
  <c r="M131"/>
  <c r="L131"/>
  <c r="K131"/>
  <c r="V130"/>
  <c r="U130"/>
  <c r="T130"/>
  <c r="S130"/>
  <c r="R130"/>
  <c r="Q130"/>
  <c r="P130"/>
  <c r="O130"/>
  <c r="N130"/>
  <c r="M130"/>
  <c r="L130"/>
  <c r="K130"/>
  <c r="V129"/>
  <c r="U129"/>
  <c r="T129"/>
  <c r="S129"/>
  <c r="R129"/>
  <c r="Q129"/>
  <c r="P129"/>
  <c r="O129"/>
  <c r="N129"/>
  <c r="M129"/>
  <c r="L129"/>
  <c r="K129"/>
  <c r="V128"/>
  <c r="U128"/>
  <c r="T128"/>
  <c r="S128"/>
  <c r="R128"/>
  <c r="Q128"/>
  <c r="P128"/>
  <c r="O128"/>
  <c r="N128"/>
  <c r="M128"/>
  <c r="L128"/>
  <c r="K128"/>
  <c r="V127"/>
  <c r="U127"/>
  <c r="T127"/>
  <c r="S127"/>
  <c r="R127"/>
  <c r="Q127"/>
  <c r="P127"/>
  <c r="O127"/>
  <c r="N127"/>
  <c r="M127"/>
  <c r="L127"/>
  <c r="K127"/>
  <c r="V126"/>
  <c r="U126"/>
  <c r="T126"/>
  <c r="S126"/>
  <c r="R126"/>
  <c r="Q126"/>
  <c r="P126"/>
  <c r="O126"/>
  <c r="N126"/>
  <c r="M126"/>
  <c r="L126"/>
  <c r="K126"/>
  <c r="V125"/>
  <c r="U125"/>
  <c r="T125"/>
  <c r="S125"/>
  <c r="R125"/>
  <c r="Q125"/>
  <c r="P125"/>
  <c r="O125"/>
  <c r="N125"/>
  <c r="M125"/>
  <c r="L125"/>
  <c r="K125"/>
  <c r="V124"/>
  <c r="U124"/>
  <c r="T124"/>
  <c r="S124"/>
  <c r="R124"/>
  <c r="Q124"/>
  <c r="P124"/>
  <c r="O124"/>
  <c r="N124"/>
  <c r="M124"/>
  <c r="L124"/>
  <c r="K124"/>
  <c r="V123"/>
  <c r="U123"/>
  <c r="T123"/>
  <c r="S123"/>
  <c r="R123"/>
  <c r="Q123"/>
  <c r="P123"/>
  <c r="O123"/>
  <c r="N123"/>
  <c r="M123"/>
  <c r="L123"/>
  <c r="K123"/>
  <c r="V122"/>
  <c r="U122"/>
  <c r="T122"/>
  <c r="S122"/>
  <c r="R122"/>
  <c r="Q122"/>
  <c r="P122"/>
  <c r="O122"/>
  <c r="N122"/>
  <c r="M122"/>
  <c r="L122"/>
  <c r="K122"/>
  <c r="V121"/>
  <c r="U121"/>
  <c r="T121"/>
  <c r="S121"/>
  <c r="R121"/>
  <c r="Q121"/>
  <c r="P121"/>
  <c r="O121"/>
  <c r="N121"/>
  <c r="M121"/>
  <c r="L121"/>
  <c r="K121"/>
  <c r="V120"/>
  <c r="U120"/>
  <c r="T120"/>
  <c r="S120"/>
  <c r="R120"/>
  <c r="Q120"/>
  <c r="P120"/>
  <c r="O120"/>
  <c r="N120"/>
  <c r="M120"/>
  <c r="L120"/>
  <c r="K120"/>
  <c r="V119"/>
  <c r="U119"/>
  <c r="T119"/>
  <c r="S119"/>
  <c r="R119"/>
  <c r="Q119"/>
  <c r="P119"/>
  <c r="O119"/>
  <c r="N119"/>
  <c r="M119"/>
  <c r="L119"/>
  <c r="K119"/>
  <c r="V118"/>
  <c r="U118"/>
  <c r="T118"/>
  <c r="S118"/>
  <c r="R118"/>
  <c r="Q118"/>
  <c r="P118"/>
  <c r="O118"/>
  <c r="N118"/>
  <c r="M118"/>
  <c r="L118"/>
  <c r="K118"/>
  <c r="V117"/>
  <c r="U117"/>
  <c r="T117"/>
  <c r="S117"/>
  <c r="R117"/>
  <c r="Q117"/>
  <c r="P117"/>
  <c r="O117"/>
  <c r="N117"/>
  <c r="M117"/>
  <c r="L117"/>
  <c r="K117"/>
  <c r="V116"/>
  <c r="U116"/>
  <c r="T116"/>
  <c r="S116"/>
  <c r="R116"/>
  <c r="Q116"/>
  <c r="P116"/>
  <c r="O116"/>
  <c r="N116"/>
  <c r="M116"/>
  <c r="L116"/>
  <c r="K116"/>
  <c r="V115"/>
  <c r="U115"/>
  <c r="T115"/>
  <c r="S115"/>
  <c r="R115"/>
  <c r="Q115"/>
  <c r="P115"/>
  <c r="O115"/>
  <c r="N115"/>
  <c r="M115"/>
  <c r="L115"/>
  <c r="K115"/>
  <c r="V114"/>
  <c r="U114"/>
  <c r="T114"/>
  <c r="S114"/>
  <c r="R114"/>
  <c r="Q114"/>
  <c r="P114"/>
  <c r="O114"/>
  <c r="N114"/>
  <c r="M114"/>
  <c r="L114"/>
  <c r="K114"/>
  <c r="V113"/>
  <c r="U113"/>
  <c r="T113"/>
  <c r="S113"/>
  <c r="R113"/>
  <c r="Q113"/>
  <c r="P113"/>
  <c r="O113"/>
  <c r="N113"/>
  <c r="M113"/>
  <c r="L113"/>
  <c r="K113"/>
  <c r="V112"/>
  <c r="U112"/>
  <c r="T112"/>
  <c r="S112"/>
  <c r="R112"/>
  <c r="Q112"/>
  <c r="P112"/>
  <c r="O112"/>
  <c r="N112"/>
  <c r="M112"/>
  <c r="L112"/>
  <c r="K112"/>
  <c r="V111"/>
  <c r="U111"/>
  <c r="T111"/>
  <c r="S111"/>
  <c r="R111"/>
  <c r="Q111"/>
  <c r="P111"/>
  <c r="O111"/>
  <c r="N111"/>
  <c r="M111"/>
  <c r="L111"/>
  <c r="K111"/>
  <c r="V110"/>
  <c r="U110"/>
  <c r="T110"/>
  <c r="S110"/>
  <c r="R110"/>
  <c r="Q110"/>
  <c r="P110"/>
  <c r="O110"/>
  <c r="N110"/>
  <c r="M110"/>
  <c r="L110"/>
  <c r="K110"/>
  <c r="V109"/>
  <c r="U109"/>
  <c r="T109"/>
  <c r="S109"/>
  <c r="R109"/>
  <c r="Q109"/>
  <c r="P109"/>
  <c r="O109"/>
  <c r="N109"/>
  <c r="M109"/>
  <c r="L109"/>
  <c r="K109"/>
  <c r="V108"/>
  <c r="U108"/>
  <c r="T108"/>
  <c r="S108"/>
  <c r="R108"/>
  <c r="Q108"/>
  <c r="P108"/>
  <c r="O108"/>
  <c r="N108"/>
  <c r="M108"/>
  <c r="L108"/>
  <c r="K108"/>
  <c r="V107"/>
  <c r="U107"/>
  <c r="T107"/>
  <c r="S107"/>
  <c r="R107"/>
  <c r="Q107"/>
  <c r="P107"/>
  <c r="O107"/>
  <c r="N107"/>
  <c r="M107"/>
  <c r="L107"/>
  <c r="K107"/>
  <c r="V106"/>
  <c r="U106"/>
  <c r="T106"/>
  <c r="S106"/>
  <c r="R106"/>
  <c r="Q106"/>
  <c r="P106"/>
  <c r="O106"/>
  <c r="N106"/>
  <c r="M106"/>
  <c r="L106"/>
  <c r="K106"/>
  <c r="V105"/>
  <c r="U105"/>
  <c r="T105"/>
  <c r="S105"/>
  <c r="R105"/>
  <c r="Q105"/>
  <c r="P105"/>
  <c r="O105"/>
  <c r="N105"/>
  <c r="M105"/>
  <c r="L105"/>
  <c r="K105"/>
  <c r="V104"/>
  <c r="U104"/>
  <c r="T104"/>
  <c r="S104"/>
  <c r="R104"/>
  <c r="Q104"/>
  <c r="P104"/>
  <c r="O104"/>
  <c r="N104"/>
  <c r="M104"/>
  <c r="L104"/>
  <c r="K104"/>
  <c r="V103"/>
  <c r="U103"/>
  <c r="T103"/>
  <c r="S103"/>
  <c r="R103"/>
  <c r="Q103"/>
  <c r="P103"/>
  <c r="O103"/>
  <c r="N103"/>
  <c r="M103"/>
  <c r="L103"/>
  <c r="K103"/>
  <c r="V102"/>
  <c r="U102"/>
  <c r="T102"/>
  <c r="S102"/>
  <c r="R102"/>
  <c r="Q102"/>
  <c r="P102"/>
  <c r="O102"/>
  <c r="N102"/>
  <c r="M102"/>
  <c r="L102"/>
  <c r="K102"/>
  <c r="V101"/>
  <c r="U101"/>
  <c r="T101"/>
  <c r="S101"/>
  <c r="R101"/>
  <c r="Q101"/>
  <c r="P101"/>
  <c r="O101"/>
  <c r="N101"/>
  <c r="M101"/>
  <c r="L101"/>
  <c r="K101"/>
  <c r="V100"/>
  <c r="U100"/>
  <c r="T100"/>
  <c r="S100"/>
  <c r="R100"/>
  <c r="Q100"/>
  <c r="P100"/>
  <c r="O100"/>
  <c r="N100"/>
  <c r="M100"/>
  <c r="L100"/>
  <c r="K100"/>
  <c r="V99"/>
  <c r="U99"/>
  <c r="T99"/>
  <c r="S99"/>
  <c r="R99"/>
  <c r="Q99"/>
  <c r="P99"/>
  <c r="O99"/>
  <c r="N99"/>
  <c r="M99"/>
  <c r="L99"/>
  <c r="K99"/>
  <c r="V98"/>
  <c r="U98"/>
  <c r="T98"/>
  <c r="S98"/>
  <c r="R98"/>
  <c r="Q98"/>
  <c r="P98"/>
  <c r="O98"/>
  <c r="N98"/>
  <c r="M98"/>
  <c r="L98"/>
  <c r="K98"/>
  <c r="V97"/>
  <c r="U97"/>
  <c r="T97"/>
  <c r="S97"/>
  <c r="R97"/>
  <c r="Q97"/>
  <c r="P97"/>
  <c r="O97"/>
  <c r="N97"/>
  <c r="M97"/>
  <c r="L97"/>
  <c r="K97"/>
  <c r="V96"/>
  <c r="U96"/>
  <c r="T96"/>
  <c r="S96"/>
  <c r="R96"/>
  <c r="Q96"/>
  <c r="P96"/>
  <c r="O96"/>
  <c r="N96"/>
  <c r="M96"/>
  <c r="L96"/>
  <c r="K96"/>
  <c r="V95"/>
  <c r="U95"/>
  <c r="T95"/>
  <c r="S95"/>
  <c r="R95"/>
  <c r="Q95"/>
  <c r="P95"/>
  <c r="O95"/>
  <c r="N95"/>
  <c r="M95"/>
  <c r="L95"/>
  <c r="K95"/>
  <c r="V94"/>
  <c r="U94"/>
  <c r="T94"/>
  <c r="S94"/>
  <c r="R94"/>
  <c r="Q94"/>
  <c r="P94"/>
  <c r="O94"/>
  <c r="N94"/>
  <c r="M94"/>
  <c r="L94"/>
  <c r="K94"/>
  <c r="V93"/>
  <c r="U93"/>
  <c r="T93"/>
  <c r="S93"/>
  <c r="R93"/>
  <c r="Q93"/>
  <c r="P93"/>
  <c r="O93"/>
  <c r="N93"/>
  <c r="M93"/>
  <c r="L93"/>
  <c r="K93"/>
  <c r="V92"/>
  <c r="U92"/>
  <c r="T92"/>
  <c r="S92"/>
  <c r="R92"/>
  <c r="Q92"/>
  <c r="P92"/>
  <c r="O92"/>
  <c r="N92"/>
  <c r="M92"/>
  <c r="L92"/>
  <c r="K92"/>
  <c r="V91"/>
  <c r="U91"/>
  <c r="T91"/>
  <c r="S91"/>
  <c r="R91"/>
  <c r="Q91"/>
  <c r="P91"/>
  <c r="O91"/>
  <c r="N91"/>
  <c r="M91"/>
  <c r="L91"/>
  <c r="K91"/>
  <c r="V90"/>
  <c r="U90"/>
  <c r="T90"/>
  <c r="S90"/>
  <c r="R90"/>
  <c r="Q90"/>
  <c r="P90"/>
  <c r="O90"/>
  <c r="N90"/>
  <c r="M90"/>
  <c r="L90"/>
  <c r="K90"/>
  <c r="V89"/>
  <c r="U89"/>
  <c r="T89"/>
  <c r="S89"/>
  <c r="R89"/>
  <c r="Q89"/>
  <c r="P89"/>
  <c r="O89"/>
  <c r="N89"/>
  <c r="M89"/>
  <c r="L89"/>
  <c r="K89"/>
  <c r="V88"/>
  <c r="U88"/>
  <c r="T88"/>
  <c r="S88"/>
  <c r="R88"/>
  <c r="Q88"/>
  <c r="P88"/>
  <c r="O88"/>
  <c r="N88"/>
  <c r="M88"/>
  <c r="L88"/>
  <c r="K88"/>
  <c r="V87"/>
  <c r="U87"/>
  <c r="T87"/>
  <c r="S87"/>
  <c r="R87"/>
  <c r="Q87"/>
  <c r="P87"/>
  <c r="O87"/>
  <c r="N87"/>
  <c r="M87"/>
  <c r="L87"/>
  <c r="K87"/>
  <c r="V86"/>
  <c r="U86"/>
  <c r="T86"/>
  <c r="S86"/>
  <c r="R86"/>
  <c r="Q86"/>
  <c r="P86"/>
  <c r="O86"/>
  <c r="N86"/>
  <c r="M86"/>
  <c r="L86"/>
  <c r="K86"/>
  <c r="V85"/>
  <c r="U85"/>
  <c r="T85"/>
  <c r="S85"/>
  <c r="R85"/>
  <c r="Q85"/>
  <c r="P85"/>
  <c r="O85"/>
  <c r="N85"/>
  <c r="M85"/>
  <c r="L85"/>
  <c r="K85"/>
  <c r="V84"/>
  <c r="U84"/>
  <c r="T84"/>
  <c r="S84"/>
  <c r="R84"/>
  <c r="Q84"/>
  <c r="P84"/>
  <c r="O84"/>
  <c r="N84"/>
  <c r="M84"/>
  <c r="L84"/>
  <c r="K84"/>
  <c r="V83"/>
  <c r="U83"/>
  <c r="T83"/>
  <c r="S83"/>
  <c r="R83"/>
  <c r="Q83"/>
  <c r="P83"/>
  <c r="O83"/>
  <c r="N83"/>
  <c r="M83"/>
  <c r="L83"/>
  <c r="K83"/>
  <c r="V82"/>
  <c r="U82"/>
  <c r="T82"/>
  <c r="S82"/>
  <c r="R82"/>
  <c r="Q82"/>
  <c r="P82"/>
  <c r="O82"/>
  <c r="N82"/>
  <c r="M82"/>
  <c r="L82"/>
  <c r="K82"/>
  <c r="V81"/>
  <c r="U81"/>
  <c r="T81"/>
  <c r="S81"/>
  <c r="R81"/>
  <c r="Q81"/>
  <c r="P81"/>
  <c r="O81"/>
  <c r="N81"/>
  <c r="M81"/>
  <c r="L81"/>
  <c r="K81"/>
  <c r="V80"/>
  <c r="U80"/>
  <c r="T80"/>
  <c r="S80"/>
  <c r="R80"/>
  <c r="Q80"/>
  <c r="P80"/>
  <c r="O80"/>
  <c r="N80"/>
  <c r="M80"/>
  <c r="L80"/>
  <c r="K80"/>
  <c r="V79"/>
  <c r="U79"/>
  <c r="T79"/>
  <c r="S79"/>
  <c r="R79"/>
  <c r="Q79"/>
  <c r="P79"/>
  <c r="O79"/>
  <c r="N79"/>
  <c r="M79"/>
  <c r="L79"/>
  <c r="K79"/>
  <c r="V78"/>
  <c r="U78"/>
  <c r="T78"/>
  <c r="S78"/>
  <c r="R78"/>
  <c r="Q78"/>
  <c r="P78"/>
  <c r="O78"/>
  <c r="N78"/>
  <c r="M78"/>
  <c r="L78"/>
  <c r="K78"/>
  <c r="V77"/>
  <c r="U77"/>
  <c r="T77"/>
  <c r="S77"/>
  <c r="R77"/>
  <c r="Q77"/>
  <c r="P77"/>
  <c r="O77"/>
  <c r="N77"/>
  <c r="M77"/>
  <c r="L77"/>
  <c r="K77"/>
  <c r="V76"/>
  <c r="U76"/>
  <c r="T76"/>
  <c r="S76"/>
  <c r="R76"/>
  <c r="Q76"/>
  <c r="P76"/>
  <c r="O76"/>
  <c r="N76"/>
  <c r="M76"/>
  <c r="L76"/>
  <c r="K76"/>
  <c r="V75"/>
  <c r="U75"/>
  <c r="T75"/>
  <c r="S75"/>
  <c r="R75"/>
  <c r="Q75"/>
  <c r="P75"/>
  <c r="O75"/>
  <c r="N75"/>
  <c r="M75"/>
  <c r="L75"/>
  <c r="K75"/>
  <c r="V74"/>
  <c r="U74"/>
  <c r="T74"/>
  <c r="S74"/>
  <c r="R74"/>
  <c r="Q74"/>
  <c r="P74"/>
  <c r="O74"/>
  <c r="N74"/>
  <c r="M74"/>
  <c r="L74"/>
  <c r="K74"/>
  <c r="V73"/>
  <c r="U73"/>
  <c r="T73"/>
  <c r="S73"/>
  <c r="R73"/>
  <c r="Q73"/>
  <c r="P73"/>
  <c r="O73"/>
  <c r="N73"/>
  <c r="M73"/>
  <c r="L73"/>
  <c r="K73"/>
  <c r="V72"/>
  <c r="U72"/>
  <c r="T72"/>
  <c r="S72"/>
  <c r="R72"/>
  <c r="Q72"/>
  <c r="P72"/>
  <c r="O72"/>
  <c r="N72"/>
  <c r="M72"/>
  <c r="L72"/>
  <c r="K72"/>
  <c r="V71"/>
  <c r="U71"/>
  <c r="T71"/>
  <c r="S71"/>
  <c r="R71"/>
  <c r="Q71"/>
  <c r="P71"/>
  <c r="O71"/>
  <c r="N71"/>
  <c r="M71"/>
  <c r="L71"/>
  <c r="K71"/>
  <c r="V70"/>
  <c r="U70"/>
  <c r="T70"/>
  <c r="S70"/>
  <c r="R70"/>
  <c r="Q70"/>
  <c r="P70"/>
  <c r="O70"/>
  <c r="N70"/>
  <c r="M70"/>
  <c r="L70"/>
  <c r="K70"/>
  <c r="V69"/>
  <c r="U69"/>
  <c r="T69"/>
  <c r="S69"/>
  <c r="R69"/>
  <c r="Q69"/>
  <c r="P69"/>
  <c r="O69"/>
  <c r="N69"/>
  <c r="M69"/>
  <c r="L69"/>
  <c r="K69"/>
  <c r="V68"/>
  <c r="U68"/>
  <c r="T68"/>
  <c r="S68"/>
  <c r="R68"/>
  <c r="Q68"/>
  <c r="P68"/>
  <c r="O68"/>
  <c r="N68"/>
  <c r="M68"/>
  <c r="L68"/>
  <c r="K68"/>
  <c r="V67"/>
  <c r="U67"/>
  <c r="T67"/>
  <c r="S67"/>
  <c r="R67"/>
  <c r="Q67"/>
  <c r="P67"/>
  <c r="O67"/>
  <c r="N67"/>
  <c r="M67"/>
  <c r="L67"/>
  <c r="K67"/>
  <c r="V66"/>
  <c r="U66"/>
  <c r="T66"/>
  <c r="S66"/>
  <c r="R66"/>
  <c r="Q66"/>
  <c r="P66"/>
  <c r="O66"/>
  <c r="N66"/>
  <c r="M66"/>
  <c r="L66"/>
  <c r="K66"/>
  <c r="V65"/>
  <c r="U65"/>
  <c r="T65"/>
  <c r="S65"/>
  <c r="R65"/>
  <c r="Q65"/>
  <c r="P65"/>
  <c r="O65"/>
  <c r="N65"/>
  <c r="M65"/>
  <c r="L65"/>
  <c r="K65"/>
  <c r="V64"/>
  <c r="U64"/>
  <c r="T64"/>
  <c r="S64"/>
  <c r="R64"/>
  <c r="Q64"/>
  <c r="P64"/>
  <c r="O64"/>
  <c r="N64"/>
  <c r="M64"/>
  <c r="L64"/>
  <c r="K64"/>
  <c r="V63"/>
  <c r="U63"/>
  <c r="T63"/>
  <c r="S63"/>
  <c r="R63"/>
  <c r="Q63"/>
  <c r="P63"/>
  <c r="O63"/>
  <c r="N63"/>
  <c r="M63"/>
  <c r="L63"/>
  <c r="K63"/>
  <c r="V62"/>
  <c r="U62"/>
  <c r="T62"/>
  <c r="S62"/>
  <c r="R62"/>
  <c r="Q62"/>
  <c r="P62"/>
  <c r="O62"/>
  <c r="N62"/>
  <c r="M62"/>
  <c r="L62"/>
  <c r="K62"/>
  <c r="V61"/>
  <c r="U61"/>
  <c r="T61"/>
  <c r="S61"/>
  <c r="R61"/>
  <c r="Q61"/>
  <c r="P61"/>
  <c r="O61"/>
  <c r="N61"/>
  <c r="M61"/>
  <c r="L61"/>
  <c r="K61"/>
  <c r="V60"/>
  <c r="U60"/>
  <c r="T60"/>
  <c r="S60"/>
  <c r="R60"/>
  <c r="Q60"/>
  <c r="P60"/>
  <c r="O60"/>
  <c r="N60"/>
  <c r="M60"/>
  <c r="L60"/>
  <c r="K60"/>
  <c r="V59"/>
  <c r="U59"/>
  <c r="T59"/>
  <c r="S59"/>
  <c r="R59"/>
  <c r="Q59"/>
  <c r="P59"/>
  <c r="O59"/>
  <c r="N59"/>
  <c r="M59"/>
  <c r="L59"/>
  <c r="K59"/>
  <c r="V58"/>
  <c r="U58"/>
  <c r="T58"/>
  <c r="S58"/>
  <c r="R58"/>
  <c r="Q58"/>
  <c r="P58"/>
  <c r="O58"/>
  <c r="N58"/>
  <c r="M58"/>
  <c r="L58"/>
  <c r="K58"/>
  <c r="V57"/>
  <c r="U57"/>
  <c r="T57"/>
  <c r="S57"/>
  <c r="R57"/>
  <c r="Q57"/>
  <c r="P57"/>
  <c r="O57"/>
  <c r="N57"/>
  <c r="M57"/>
  <c r="L57"/>
  <c r="K57"/>
  <c r="V56"/>
  <c r="U56"/>
  <c r="T56"/>
  <c r="S56"/>
  <c r="R56"/>
  <c r="Q56"/>
  <c r="P56"/>
  <c r="O56"/>
  <c r="N56"/>
  <c r="M56"/>
  <c r="L56"/>
  <c r="K56"/>
  <c r="V55"/>
  <c r="U55"/>
  <c r="T55"/>
  <c r="S55"/>
  <c r="R55"/>
  <c r="Q55"/>
  <c r="P55"/>
  <c r="O55"/>
  <c r="N55"/>
  <c r="M55"/>
  <c r="L55"/>
  <c r="K55"/>
  <c r="V54"/>
  <c r="U54"/>
  <c r="T54"/>
  <c r="S54"/>
  <c r="R54"/>
  <c r="Q54"/>
  <c r="P54"/>
  <c r="O54"/>
  <c r="N54"/>
  <c r="M54"/>
  <c r="L54"/>
  <c r="K54"/>
  <c r="V53"/>
  <c r="U53"/>
  <c r="T53"/>
  <c r="S53"/>
  <c r="R53"/>
  <c r="Q53"/>
  <c r="P53"/>
  <c r="O53"/>
  <c r="N53"/>
  <c r="M53"/>
  <c r="L53"/>
  <c r="K53"/>
  <c r="V52"/>
  <c r="U52"/>
  <c r="T52"/>
  <c r="S52"/>
  <c r="R52"/>
  <c r="Q52"/>
  <c r="P52"/>
  <c r="O52"/>
  <c r="N52"/>
  <c r="M52"/>
  <c r="L52"/>
  <c r="K52"/>
  <c r="V51"/>
  <c r="U51"/>
  <c r="T51"/>
  <c r="S51"/>
  <c r="R51"/>
  <c r="Q51"/>
  <c r="P51"/>
  <c r="O51"/>
  <c r="N51"/>
  <c r="M51"/>
  <c r="L51"/>
  <c r="K51"/>
  <c r="V50"/>
  <c r="U50"/>
  <c r="T50"/>
  <c r="S50"/>
  <c r="R50"/>
  <c r="Q50"/>
  <c r="P50"/>
  <c r="O50"/>
  <c r="N50"/>
  <c r="M50"/>
  <c r="L50"/>
  <c r="K50"/>
  <c r="V49"/>
  <c r="U49"/>
  <c r="T49"/>
  <c r="S49"/>
  <c r="R49"/>
  <c r="Q49"/>
  <c r="P49"/>
  <c r="O49"/>
  <c r="N49"/>
  <c r="M49"/>
  <c r="L49"/>
  <c r="K49"/>
  <c r="V48"/>
  <c r="U48"/>
  <c r="T48"/>
  <c r="S48"/>
  <c r="R48"/>
  <c r="Q48"/>
  <c r="P48"/>
  <c r="O48"/>
  <c r="N48"/>
  <c r="M48"/>
  <c r="L48"/>
  <c r="K48"/>
  <c r="V47"/>
  <c r="U47"/>
  <c r="T47"/>
  <c r="S47"/>
  <c r="R47"/>
  <c r="Q47"/>
  <c r="P47"/>
  <c r="O47"/>
  <c r="N47"/>
  <c r="M47"/>
  <c r="L47"/>
  <c r="K47"/>
  <c r="V46"/>
  <c r="U46"/>
  <c r="T46"/>
  <c r="S46"/>
  <c r="R46"/>
  <c r="Q46"/>
  <c r="P46"/>
  <c r="O46"/>
  <c r="N46"/>
  <c r="M46"/>
  <c r="L46"/>
  <c r="K46"/>
  <c r="V45"/>
  <c r="U45"/>
  <c r="T45"/>
  <c r="S45"/>
  <c r="R45"/>
  <c r="Q45"/>
  <c r="P45"/>
  <c r="O45"/>
  <c r="N45"/>
  <c r="M45"/>
  <c r="L45"/>
  <c r="K45"/>
  <c r="V44"/>
  <c r="U44"/>
  <c r="T44"/>
  <c r="S44"/>
  <c r="R44"/>
  <c r="Q44"/>
  <c r="P44"/>
  <c r="O44"/>
  <c r="N44"/>
  <c r="M44"/>
  <c r="L44"/>
  <c r="K44"/>
  <c r="V43"/>
  <c r="U43"/>
  <c r="T43"/>
  <c r="S43"/>
  <c r="R43"/>
  <c r="Q43"/>
  <c r="P43"/>
  <c r="O43"/>
  <c r="N43"/>
  <c r="M43"/>
  <c r="L43"/>
  <c r="K43"/>
  <c r="V42"/>
  <c r="U42"/>
  <c r="T42"/>
  <c r="S42"/>
  <c r="R42"/>
  <c r="Q42"/>
  <c r="P42"/>
  <c r="O42"/>
  <c r="N42"/>
  <c r="M42"/>
  <c r="L42"/>
  <c r="K42"/>
  <c r="V41"/>
  <c r="U41"/>
  <c r="T41"/>
  <c r="S41"/>
  <c r="R41"/>
  <c r="Q41"/>
  <c r="P41"/>
  <c r="O41"/>
  <c r="N41"/>
  <c r="M41"/>
  <c r="L41"/>
  <c r="K41"/>
  <c r="V40"/>
  <c r="U40"/>
  <c r="T40"/>
  <c r="S40"/>
  <c r="R40"/>
  <c r="Q40"/>
  <c r="P40"/>
  <c r="O40"/>
  <c r="N40"/>
  <c r="M40"/>
  <c r="L40"/>
  <c r="K40"/>
  <c r="V39"/>
  <c r="U39"/>
  <c r="T39"/>
  <c r="S39"/>
  <c r="R39"/>
  <c r="Q39"/>
  <c r="P39"/>
  <c r="O39"/>
  <c r="N39"/>
  <c r="M39"/>
  <c r="L39"/>
  <c r="K39"/>
  <c r="V38"/>
  <c r="U38"/>
  <c r="T38"/>
  <c r="S38"/>
  <c r="R38"/>
  <c r="Q38"/>
  <c r="P38"/>
  <c r="O38"/>
  <c r="N38"/>
  <c r="M38"/>
  <c r="L38"/>
  <c r="K38"/>
  <c r="V37"/>
  <c r="U37"/>
  <c r="T37"/>
  <c r="S37"/>
  <c r="R37"/>
  <c r="Q37"/>
  <c r="P37"/>
  <c r="O37"/>
  <c r="N37"/>
  <c r="M37"/>
  <c r="L37"/>
  <c r="K37"/>
  <c r="V36"/>
  <c r="U36"/>
  <c r="T36"/>
  <c r="S36"/>
  <c r="R36"/>
  <c r="Q36"/>
  <c r="P36"/>
  <c r="O36"/>
  <c r="N36"/>
  <c r="M36"/>
  <c r="L36"/>
  <c r="K36"/>
  <c r="V35"/>
  <c r="U35"/>
  <c r="T35"/>
  <c r="S35"/>
  <c r="R35"/>
  <c r="Q35"/>
  <c r="P35"/>
  <c r="O35"/>
  <c r="N35"/>
  <c r="M35"/>
  <c r="L35"/>
  <c r="K35"/>
  <c r="V34"/>
  <c r="U34"/>
  <c r="T34"/>
  <c r="S34"/>
  <c r="R34"/>
  <c r="Q34"/>
  <c r="P34"/>
  <c r="O34"/>
  <c r="N34"/>
  <c r="M34"/>
  <c r="L34"/>
  <c r="K34"/>
  <c r="V33"/>
  <c r="U33"/>
  <c r="T33"/>
  <c r="S33"/>
  <c r="R33"/>
  <c r="Q33"/>
  <c r="P33"/>
  <c r="O33"/>
  <c r="N33"/>
  <c r="M33"/>
  <c r="L33"/>
  <c r="K33"/>
  <c r="V32"/>
  <c r="U32"/>
  <c r="T32"/>
  <c r="S32"/>
  <c r="R32"/>
  <c r="Q32"/>
  <c r="P32"/>
  <c r="O32"/>
  <c r="N32"/>
  <c r="M32"/>
  <c r="L32"/>
  <c r="K32"/>
  <c r="V31"/>
  <c r="U31"/>
  <c r="T31"/>
  <c r="S31"/>
  <c r="R31"/>
  <c r="Q31"/>
  <c r="P31"/>
  <c r="O31"/>
  <c r="N31"/>
  <c r="M31"/>
  <c r="L31"/>
  <c r="K31"/>
  <c r="V30"/>
  <c r="U30"/>
  <c r="T30"/>
  <c r="S30"/>
  <c r="R30"/>
  <c r="Q30"/>
  <c r="P30"/>
  <c r="O30"/>
  <c r="N30"/>
  <c r="M30"/>
  <c r="L30"/>
  <c r="K30"/>
  <c r="V29"/>
  <c r="U29"/>
  <c r="T29"/>
  <c r="S29"/>
  <c r="R29"/>
  <c r="Q29"/>
  <c r="P29"/>
  <c r="O29"/>
  <c r="N29"/>
  <c r="M29"/>
  <c r="L29"/>
  <c r="K29"/>
  <c r="V28"/>
  <c r="U28"/>
  <c r="T28"/>
  <c r="S28"/>
  <c r="R28"/>
  <c r="Q28"/>
  <c r="P28"/>
  <c r="O28"/>
  <c r="N28"/>
  <c r="M28"/>
  <c r="L28"/>
  <c r="K28"/>
  <c r="V27"/>
  <c r="U27"/>
  <c r="T27"/>
  <c r="S27"/>
  <c r="R27"/>
  <c r="Q27"/>
  <c r="P27"/>
  <c r="O27"/>
  <c r="N27"/>
  <c r="M27"/>
  <c r="L27"/>
  <c r="K27"/>
  <c r="V26"/>
  <c r="U26"/>
  <c r="T26"/>
  <c r="S26"/>
  <c r="R26"/>
  <c r="Q26"/>
  <c r="P26"/>
  <c r="O26"/>
  <c r="N26"/>
  <c r="M26"/>
  <c r="L26"/>
  <c r="K26"/>
  <c r="V25"/>
  <c r="U25"/>
  <c r="T25"/>
  <c r="S25"/>
  <c r="R25"/>
  <c r="Q25"/>
  <c r="P25"/>
  <c r="O25"/>
  <c r="N25"/>
  <c r="M25"/>
  <c r="L25"/>
  <c r="K25"/>
  <c r="V24"/>
  <c r="U24"/>
  <c r="T24"/>
  <c r="S24"/>
  <c r="R24"/>
  <c r="Q24"/>
  <c r="P24"/>
  <c r="O24"/>
  <c r="N24"/>
  <c r="M24"/>
  <c r="L24"/>
  <c r="K24"/>
  <c r="V23"/>
  <c r="U23"/>
  <c r="T23"/>
  <c r="S23"/>
  <c r="R23"/>
  <c r="Q23"/>
  <c r="P23"/>
  <c r="O23"/>
  <c r="N23"/>
  <c r="M23"/>
  <c r="L23"/>
  <c r="K23"/>
  <c r="V22"/>
  <c r="U22"/>
  <c r="T22"/>
  <c r="S22"/>
  <c r="R22"/>
  <c r="Q22"/>
  <c r="P22"/>
  <c r="O22"/>
  <c r="N22"/>
  <c r="M22"/>
  <c r="L22"/>
  <c r="K22"/>
  <c r="V21"/>
  <c r="U21"/>
  <c r="T21"/>
  <c r="S21"/>
  <c r="R21"/>
  <c r="Q21"/>
  <c r="P21"/>
  <c r="O21"/>
  <c r="N21"/>
  <c r="M21"/>
  <c r="L21"/>
  <c r="K21"/>
  <c r="V20"/>
  <c r="U20"/>
  <c r="T20"/>
  <c r="S20"/>
  <c r="R20"/>
  <c r="Q20"/>
  <c r="P20"/>
  <c r="O20"/>
  <c r="N20"/>
  <c r="M20"/>
  <c r="L20"/>
  <c r="K20"/>
  <c r="V19"/>
  <c r="U19"/>
  <c r="T19"/>
  <c r="S19"/>
  <c r="R19"/>
  <c r="Q19"/>
  <c r="P19"/>
  <c r="O19"/>
  <c r="N19"/>
  <c r="M19"/>
  <c r="L19"/>
  <c r="K19"/>
  <c r="V18"/>
  <c r="U18"/>
  <c r="T18"/>
  <c r="S18"/>
  <c r="R18"/>
  <c r="Q18"/>
  <c r="P18"/>
  <c r="O18"/>
  <c r="N18"/>
  <c r="M18"/>
  <c r="L18"/>
  <c r="K18"/>
  <c r="V17"/>
  <c r="U17"/>
  <c r="T17"/>
  <c r="S17"/>
  <c r="R17"/>
  <c r="Q17"/>
  <c r="P17"/>
  <c r="O17"/>
  <c r="N17"/>
  <c r="M17"/>
  <c r="L17"/>
  <c r="K17"/>
  <c r="V16"/>
  <c r="U16"/>
  <c r="T16"/>
  <c r="S16"/>
  <c r="R16"/>
  <c r="Q16"/>
  <c r="P16"/>
  <c r="O16"/>
  <c r="N16"/>
  <c r="M16"/>
  <c r="L16"/>
  <c r="K16"/>
  <c r="V15"/>
  <c r="U15"/>
  <c r="T15"/>
  <c r="S15"/>
  <c r="R15"/>
  <c r="Q15"/>
  <c r="P15"/>
  <c r="O15"/>
  <c r="N15"/>
  <c r="M15"/>
  <c r="L15"/>
  <c r="K15"/>
  <c r="V14"/>
  <c r="U14"/>
  <c r="T14"/>
  <c r="S14"/>
  <c r="R14"/>
  <c r="Q14"/>
  <c r="P14"/>
  <c r="O14"/>
  <c r="N14"/>
  <c r="M14"/>
  <c r="L14"/>
  <c r="K14"/>
  <c r="V13"/>
  <c r="U13"/>
  <c r="T13"/>
  <c r="S13"/>
  <c r="R13"/>
  <c r="Q13"/>
  <c r="P13"/>
  <c r="O13"/>
  <c r="N13"/>
  <c r="M13"/>
  <c r="L13"/>
  <c r="K13"/>
  <c r="V12"/>
  <c r="U12"/>
  <c r="T12"/>
  <c r="S12"/>
  <c r="R12"/>
  <c r="Q12"/>
  <c r="P12"/>
  <c r="O12"/>
  <c r="N12"/>
  <c r="M12"/>
  <c r="L12"/>
  <c r="K12"/>
  <c r="V11"/>
  <c r="U11"/>
  <c r="T11"/>
  <c r="S11"/>
  <c r="R11"/>
  <c r="Q11"/>
  <c r="P11"/>
  <c r="O11"/>
  <c r="N11"/>
  <c r="M11"/>
  <c r="L11"/>
  <c r="K11"/>
  <c r="V10"/>
  <c r="U10"/>
  <c r="T10"/>
  <c r="S10"/>
  <c r="R10"/>
  <c r="Q10"/>
  <c r="P10"/>
  <c r="O10"/>
  <c r="N10"/>
  <c r="M10"/>
  <c r="L10"/>
  <c r="K10"/>
  <c r="V9"/>
  <c r="U9"/>
  <c r="T9"/>
  <c r="S9"/>
  <c r="R9"/>
  <c r="Q9"/>
  <c r="P9"/>
  <c r="O9"/>
  <c r="N9"/>
  <c r="M9"/>
  <c r="L9"/>
  <c r="K9"/>
  <c r="V8"/>
  <c r="U8"/>
  <c r="T8"/>
  <c r="S8"/>
  <c r="R8"/>
  <c r="Q8"/>
  <c r="P8"/>
  <c r="O8"/>
  <c r="N8"/>
  <c r="M8"/>
  <c r="L8"/>
  <c r="K8"/>
  <c r="V7"/>
  <c r="U7"/>
  <c r="T7"/>
  <c r="S7"/>
  <c r="R7"/>
  <c r="Q7"/>
  <c r="P7"/>
  <c r="O7"/>
  <c r="N7"/>
  <c r="M7"/>
  <c r="L7"/>
  <c r="K7"/>
  <c r="V6"/>
  <c r="U6"/>
  <c r="T6"/>
  <c r="S6"/>
  <c r="R6"/>
  <c r="Q6"/>
  <c r="P6"/>
  <c r="O6"/>
  <c r="N6"/>
  <c r="M6"/>
  <c r="L6"/>
  <c r="K6"/>
  <c r="V5"/>
  <c r="U5"/>
  <c r="T5"/>
  <c r="S5"/>
  <c r="R5"/>
  <c r="Q5"/>
  <c r="P5"/>
  <c r="O5"/>
  <c r="N5"/>
  <c r="M5"/>
  <c r="L5"/>
  <c r="K5"/>
  <c r="V4"/>
  <c r="U4"/>
  <c r="T4"/>
  <c r="S4"/>
  <c r="R4"/>
  <c r="Q4"/>
  <c r="P4"/>
  <c r="O4"/>
  <c r="N4"/>
  <c r="M4"/>
  <c r="L4"/>
  <c r="K4"/>
  <c r="V3"/>
  <c r="U3"/>
  <c r="T3"/>
  <c r="S3"/>
  <c r="R3"/>
  <c r="Q3"/>
  <c r="P3"/>
  <c r="O3"/>
  <c r="N3"/>
  <c r="M3"/>
  <c r="L3"/>
  <c r="K3"/>
  <c r="H3"/>
  <c r="G3"/>
  <c r="V2"/>
  <c r="I19" s="1"/>
  <c r="U2"/>
  <c r="T2"/>
  <c r="I18" s="1"/>
  <c r="S2"/>
  <c r="I15" s="1"/>
  <c r="R2"/>
  <c r="Q2"/>
  <c r="I13" s="1"/>
  <c r="P2"/>
  <c r="I12" s="1"/>
  <c r="O2"/>
  <c r="I11" s="1"/>
  <c r="N2"/>
  <c r="I10" s="1"/>
  <c r="M2"/>
  <c r="H7" s="1"/>
  <c r="L2"/>
  <c r="H5" s="1"/>
  <c r="K2"/>
  <c r="H6" s="1"/>
  <c r="H101" i="10"/>
  <c r="H100"/>
  <c r="H99"/>
  <c r="H98"/>
  <c r="H97"/>
  <c r="H96"/>
  <c r="H95"/>
  <c r="H94"/>
  <c r="H82"/>
  <c r="H81"/>
  <c r="H79"/>
  <c r="H76"/>
  <c r="H78"/>
  <c r="H77"/>
  <c r="H70"/>
  <c r="H73"/>
  <c r="H71"/>
  <c r="H69"/>
  <c r="H68"/>
  <c r="H66"/>
  <c r="H65"/>
  <c r="E2" i="5"/>
  <c r="F3"/>
  <c r="E3"/>
  <c r="D124" i="3"/>
  <c r="C122"/>
  <c r="I65" i="9"/>
  <c r="I64"/>
  <c r="I60"/>
  <c r="F9" i="5"/>
  <c r="F8"/>
  <c r="Y108" i="8"/>
  <c r="X108"/>
  <c r="W108"/>
  <c r="V108"/>
  <c r="U108"/>
  <c r="T108"/>
  <c r="S108"/>
  <c r="R108"/>
  <c r="Q108"/>
  <c r="P108"/>
  <c r="O108"/>
  <c r="N108"/>
  <c r="M108"/>
  <c r="L108"/>
  <c r="K108"/>
  <c r="R91"/>
  <c r="Q91"/>
  <c r="P91"/>
  <c r="O91"/>
  <c r="N91"/>
  <c r="M91"/>
  <c r="L91"/>
  <c r="K91"/>
  <c r="Y200" i="7"/>
  <c r="X200"/>
  <c r="W200"/>
  <c r="V200"/>
  <c r="U200"/>
  <c r="T200"/>
  <c r="S200"/>
  <c r="R200"/>
  <c r="Q200"/>
  <c r="P200"/>
  <c r="O200"/>
  <c r="N200"/>
  <c r="M200"/>
  <c r="L200"/>
  <c r="K200"/>
  <c r="Y199"/>
  <c r="X199"/>
  <c r="W199"/>
  <c r="V199"/>
  <c r="U199"/>
  <c r="T199"/>
  <c r="S199"/>
  <c r="R199"/>
  <c r="Q199"/>
  <c r="P199"/>
  <c r="O199"/>
  <c r="N199"/>
  <c r="M199"/>
  <c r="L199"/>
  <c r="K199"/>
  <c r="Y198"/>
  <c r="X198"/>
  <c r="W198"/>
  <c r="V198"/>
  <c r="U198"/>
  <c r="T198"/>
  <c r="S198"/>
  <c r="R198"/>
  <c r="Q198"/>
  <c r="P198"/>
  <c r="O198"/>
  <c r="N198"/>
  <c r="M198"/>
  <c r="L198"/>
  <c r="K198"/>
  <c r="Y197"/>
  <c r="X197"/>
  <c r="W197"/>
  <c r="V197"/>
  <c r="U197"/>
  <c r="T197"/>
  <c r="S197"/>
  <c r="R197"/>
  <c r="Q197"/>
  <c r="P197"/>
  <c r="O197"/>
  <c r="N197"/>
  <c r="M197"/>
  <c r="L197"/>
  <c r="K197"/>
  <c r="Y196"/>
  <c r="X196"/>
  <c r="W196"/>
  <c r="V196"/>
  <c r="U196"/>
  <c r="T196"/>
  <c r="S196"/>
  <c r="R196"/>
  <c r="Q196"/>
  <c r="P196"/>
  <c r="O196"/>
  <c r="N196"/>
  <c r="M196"/>
  <c r="L196"/>
  <c r="K196"/>
  <c r="Y195"/>
  <c r="X195"/>
  <c r="W195"/>
  <c r="V195"/>
  <c r="U195"/>
  <c r="T195"/>
  <c r="S195"/>
  <c r="R195"/>
  <c r="Q195"/>
  <c r="P195"/>
  <c r="O195"/>
  <c r="N195"/>
  <c r="M195"/>
  <c r="L195"/>
  <c r="K195"/>
  <c r="Y194"/>
  <c r="X194"/>
  <c r="W194"/>
  <c r="V194"/>
  <c r="U194"/>
  <c r="T194"/>
  <c r="S194"/>
  <c r="R194"/>
  <c r="Q194"/>
  <c r="P194"/>
  <c r="O194"/>
  <c r="N194"/>
  <c r="M194"/>
  <c r="L194"/>
  <c r="K194"/>
  <c r="Y193"/>
  <c r="X193"/>
  <c r="W193"/>
  <c r="V193"/>
  <c r="U193"/>
  <c r="T193"/>
  <c r="S193"/>
  <c r="R193"/>
  <c r="Q193"/>
  <c r="P193"/>
  <c r="O193"/>
  <c r="N193"/>
  <c r="M193"/>
  <c r="L193"/>
  <c r="K193"/>
  <c r="Y192"/>
  <c r="X192"/>
  <c r="W192"/>
  <c r="V192"/>
  <c r="U192"/>
  <c r="T192"/>
  <c r="S192"/>
  <c r="R192"/>
  <c r="Q192"/>
  <c r="P192"/>
  <c r="O192"/>
  <c r="N192"/>
  <c r="M192"/>
  <c r="L192"/>
  <c r="K192"/>
  <c r="Y191"/>
  <c r="X191"/>
  <c r="W191"/>
  <c r="V191"/>
  <c r="U191"/>
  <c r="T191"/>
  <c r="S191"/>
  <c r="R191"/>
  <c r="Q191"/>
  <c r="P191"/>
  <c r="O191"/>
  <c r="N191"/>
  <c r="M191"/>
  <c r="L191"/>
  <c r="K191"/>
  <c r="Y190"/>
  <c r="X190"/>
  <c r="W190"/>
  <c r="V190"/>
  <c r="U190"/>
  <c r="T190"/>
  <c r="S190"/>
  <c r="R190"/>
  <c r="Q190"/>
  <c r="P190"/>
  <c r="O190"/>
  <c r="N190"/>
  <c r="M190"/>
  <c r="L190"/>
  <c r="K190"/>
  <c r="Y189"/>
  <c r="X189"/>
  <c r="W189"/>
  <c r="V189"/>
  <c r="U189"/>
  <c r="T189"/>
  <c r="S189"/>
  <c r="R189"/>
  <c r="Q189"/>
  <c r="P189"/>
  <c r="O189"/>
  <c r="N189"/>
  <c r="M189"/>
  <c r="L189"/>
  <c r="K189"/>
  <c r="Y188"/>
  <c r="X188"/>
  <c r="W188"/>
  <c r="V188"/>
  <c r="U188"/>
  <c r="T188"/>
  <c r="S188"/>
  <c r="R188"/>
  <c r="Q188"/>
  <c r="P188"/>
  <c r="O188"/>
  <c r="N188"/>
  <c r="M188"/>
  <c r="L188"/>
  <c r="K188"/>
  <c r="Y187"/>
  <c r="X187"/>
  <c r="W187"/>
  <c r="V187"/>
  <c r="U187"/>
  <c r="T187"/>
  <c r="S187"/>
  <c r="R187"/>
  <c r="Q187"/>
  <c r="P187"/>
  <c r="O187"/>
  <c r="N187"/>
  <c r="M187"/>
  <c r="L187"/>
  <c r="K187"/>
  <c r="Y186"/>
  <c r="X186"/>
  <c r="W186"/>
  <c r="V186"/>
  <c r="U186"/>
  <c r="T186"/>
  <c r="S186"/>
  <c r="R186"/>
  <c r="Q186"/>
  <c r="P186"/>
  <c r="O186"/>
  <c r="N186"/>
  <c r="M186"/>
  <c r="L186"/>
  <c r="K186"/>
  <c r="Y185"/>
  <c r="X185"/>
  <c r="W185"/>
  <c r="V185"/>
  <c r="U185"/>
  <c r="T185"/>
  <c r="S185"/>
  <c r="R185"/>
  <c r="Q185"/>
  <c r="P185"/>
  <c r="O185"/>
  <c r="N185"/>
  <c r="M185"/>
  <c r="L185"/>
  <c r="K185"/>
  <c r="Y184"/>
  <c r="X184"/>
  <c r="W184"/>
  <c r="V184"/>
  <c r="U184"/>
  <c r="T184"/>
  <c r="S184"/>
  <c r="R184"/>
  <c r="Q184"/>
  <c r="P184"/>
  <c r="O184"/>
  <c r="N184"/>
  <c r="M184"/>
  <c r="L184"/>
  <c r="K184"/>
  <c r="Y183"/>
  <c r="X183"/>
  <c r="W183"/>
  <c r="V183"/>
  <c r="U183"/>
  <c r="T183"/>
  <c r="S183"/>
  <c r="R183"/>
  <c r="Q183"/>
  <c r="P183"/>
  <c r="O183"/>
  <c r="N183"/>
  <c r="M183"/>
  <c r="L183"/>
  <c r="K183"/>
  <c r="Y182"/>
  <c r="X182"/>
  <c r="W182"/>
  <c r="V182"/>
  <c r="U182"/>
  <c r="T182"/>
  <c r="S182"/>
  <c r="R182"/>
  <c r="Q182"/>
  <c r="P182"/>
  <c r="O182"/>
  <c r="N182"/>
  <c r="M182"/>
  <c r="L182"/>
  <c r="K182"/>
  <c r="Y181"/>
  <c r="X181"/>
  <c r="W181"/>
  <c r="V181"/>
  <c r="U181"/>
  <c r="T181"/>
  <c r="S181"/>
  <c r="R181"/>
  <c r="Q181"/>
  <c r="P181"/>
  <c r="O181"/>
  <c r="N181"/>
  <c r="M181"/>
  <c r="L181"/>
  <c r="K181"/>
  <c r="Y180"/>
  <c r="X180"/>
  <c r="W180"/>
  <c r="V180"/>
  <c r="U180"/>
  <c r="T180"/>
  <c r="S180"/>
  <c r="R180"/>
  <c r="Q180"/>
  <c r="P180"/>
  <c r="O180"/>
  <c r="N180"/>
  <c r="M180"/>
  <c r="L180"/>
  <c r="K180"/>
  <c r="Y179"/>
  <c r="X179"/>
  <c r="W179"/>
  <c r="V179"/>
  <c r="U179"/>
  <c r="T179"/>
  <c r="S179"/>
  <c r="R179"/>
  <c r="Q179"/>
  <c r="P179"/>
  <c r="O179"/>
  <c r="N179"/>
  <c r="M179"/>
  <c r="L179"/>
  <c r="K179"/>
  <c r="Y178"/>
  <c r="X178"/>
  <c r="W178"/>
  <c r="V178"/>
  <c r="U178"/>
  <c r="T178"/>
  <c r="S178"/>
  <c r="R178"/>
  <c r="Q178"/>
  <c r="P178"/>
  <c r="O178"/>
  <c r="N178"/>
  <c r="M178"/>
  <c r="L178"/>
  <c r="K178"/>
  <c r="Y177"/>
  <c r="X177"/>
  <c r="W177"/>
  <c r="V177"/>
  <c r="U177"/>
  <c r="T177"/>
  <c r="S177"/>
  <c r="R177"/>
  <c r="Q177"/>
  <c r="P177"/>
  <c r="O177"/>
  <c r="N177"/>
  <c r="M177"/>
  <c r="L177"/>
  <c r="K177"/>
  <c r="Y176"/>
  <c r="X176"/>
  <c r="W176"/>
  <c r="V176"/>
  <c r="U176"/>
  <c r="T176"/>
  <c r="S176"/>
  <c r="R176"/>
  <c r="Q176"/>
  <c r="P176"/>
  <c r="O176"/>
  <c r="N176"/>
  <c r="M176"/>
  <c r="L176"/>
  <c r="K176"/>
  <c r="Y175"/>
  <c r="X175"/>
  <c r="W175"/>
  <c r="V175"/>
  <c r="U175"/>
  <c r="T175"/>
  <c r="S175"/>
  <c r="R175"/>
  <c r="Q175"/>
  <c r="P175"/>
  <c r="O175"/>
  <c r="N175"/>
  <c r="M175"/>
  <c r="L175"/>
  <c r="K175"/>
  <c r="Y174"/>
  <c r="X174"/>
  <c r="W174"/>
  <c r="V174"/>
  <c r="U174"/>
  <c r="T174"/>
  <c r="S174"/>
  <c r="R174"/>
  <c r="Q174"/>
  <c r="P174"/>
  <c r="O174"/>
  <c r="N174"/>
  <c r="M174"/>
  <c r="L174"/>
  <c r="K174"/>
  <c r="Y173"/>
  <c r="X173"/>
  <c r="W173"/>
  <c r="V173"/>
  <c r="U173"/>
  <c r="T173"/>
  <c r="S173"/>
  <c r="R173"/>
  <c r="Q173"/>
  <c r="P173"/>
  <c r="O173"/>
  <c r="N173"/>
  <c r="M173"/>
  <c r="L173"/>
  <c r="K173"/>
  <c r="Y172"/>
  <c r="X172"/>
  <c r="W172"/>
  <c r="V172"/>
  <c r="U172"/>
  <c r="T172"/>
  <c r="S172"/>
  <c r="R172"/>
  <c r="Q172"/>
  <c r="P172"/>
  <c r="O172"/>
  <c r="N172"/>
  <c r="M172"/>
  <c r="L172"/>
  <c r="K172"/>
  <c r="Y171"/>
  <c r="X171"/>
  <c r="W171"/>
  <c r="V171"/>
  <c r="U171"/>
  <c r="T171"/>
  <c r="S171"/>
  <c r="R171"/>
  <c r="Q171"/>
  <c r="P171"/>
  <c r="O171"/>
  <c r="N171"/>
  <c r="M171"/>
  <c r="L171"/>
  <c r="K171"/>
  <c r="Y170"/>
  <c r="X170"/>
  <c r="W170"/>
  <c r="V170"/>
  <c r="U170"/>
  <c r="T170"/>
  <c r="S170"/>
  <c r="R170"/>
  <c r="Q170"/>
  <c r="P170"/>
  <c r="O170"/>
  <c r="N170"/>
  <c r="M170"/>
  <c r="L170"/>
  <c r="K170"/>
  <c r="Y169"/>
  <c r="X169"/>
  <c r="W169"/>
  <c r="V169"/>
  <c r="U169"/>
  <c r="T169"/>
  <c r="S169"/>
  <c r="R169"/>
  <c r="Q169"/>
  <c r="P169"/>
  <c r="O169"/>
  <c r="N169"/>
  <c r="M169"/>
  <c r="L169"/>
  <c r="K169"/>
  <c r="Y168"/>
  <c r="X168"/>
  <c r="W168"/>
  <c r="V168"/>
  <c r="U168"/>
  <c r="T168"/>
  <c r="S168"/>
  <c r="R168"/>
  <c r="Q168"/>
  <c r="P168"/>
  <c r="O168"/>
  <c r="N168"/>
  <c r="M168"/>
  <c r="L168"/>
  <c r="K168"/>
  <c r="Y167"/>
  <c r="X167"/>
  <c r="W167"/>
  <c r="V167"/>
  <c r="U167"/>
  <c r="T167"/>
  <c r="S167"/>
  <c r="R167"/>
  <c r="Q167"/>
  <c r="P167"/>
  <c r="O167"/>
  <c r="N167"/>
  <c r="M167"/>
  <c r="L167"/>
  <c r="K167"/>
  <c r="Y166"/>
  <c r="X166"/>
  <c r="W166"/>
  <c r="V166"/>
  <c r="U166"/>
  <c r="T166"/>
  <c r="S166"/>
  <c r="R166"/>
  <c r="Q166"/>
  <c r="P166"/>
  <c r="O166"/>
  <c r="N166"/>
  <c r="M166"/>
  <c r="L166"/>
  <c r="K166"/>
  <c r="Y165"/>
  <c r="X165"/>
  <c r="W165"/>
  <c r="V165"/>
  <c r="U165"/>
  <c r="T165"/>
  <c r="S165"/>
  <c r="R165"/>
  <c r="Q165"/>
  <c r="P165"/>
  <c r="O165"/>
  <c r="N165"/>
  <c r="M165"/>
  <c r="L165"/>
  <c r="K165"/>
  <c r="Y164"/>
  <c r="X164"/>
  <c r="W164"/>
  <c r="V164"/>
  <c r="U164"/>
  <c r="T164"/>
  <c r="S164"/>
  <c r="R164"/>
  <c r="Q164"/>
  <c r="P164"/>
  <c r="O164"/>
  <c r="N164"/>
  <c r="M164"/>
  <c r="L164"/>
  <c r="K164"/>
  <c r="Y163"/>
  <c r="X163"/>
  <c r="W163"/>
  <c r="V163"/>
  <c r="U163"/>
  <c r="T163"/>
  <c r="S163"/>
  <c r="R163"/>
  <c r="Q163"/>
  <c r="P163"/>
  <c r="O163"/>
  <c r="N163"/>
  <c r="M163"/>
  <c r="L163"/>
  <c r="K163"/>
  <c r="Y162"/>
  <c r="X162"/>
  <c r="W162"/>
  <c r="V162"/>
  <c r="U162"/>
  <c r="T162"/>
  <c r="S162"/>
  <c r="R162"/>
  <c r="Q162"/>
  <c r="P162"/>
  <c r="O162"/>
  <c r="N162"/>
  <c r="M162"/>
  <c r="L162"/>
  <c r="K162"/>
  <c r="Y161"/>
  <c r="X161"/>
  <c r="W161"/>
  <c r="V161"/>
  <c r="U161"/>
  <c r="T161"/>
  <c r="S161"/>
  <c r="R161"/>
  <c r="Q161"/>
  <c r="P161"/>
  <c r="O161"/>
  <c r="N161"/>
  <c r="M161"/>
  <c r="L161"/>
  <c r="K161"/>
  <c r="Y160"/>
  <c r="X160"/>
  <c r="W160"/>
  <c r="V160"/>
  <c r="U160"/>
  <c r="T160"/>
  <c r="S160"/>
  <c r="R160"/>
  <c r="Q160"/>
  <c r="P160"/>
  <c r="O160"/>
  <c r="N160"/>
  <c r="M160"/>
  <c r="L160"/>
  <c r="K160"/>
  <c r="Y159"/>
  <c r="X159"/>
  <c r="W159"/>
  <c r="V159"/>
  <c r="U159"/>
  <c r="T159"/>
  <c r="S159"/>
  <c r="R159"/>
  <c r="Q159"/>
  <c r="P159"/>
  <c r="O159"/>
  <c r="N159"/>
  <c r="M159"/>
  <c r="L159"/>
  <c r="K159"/>
  <c r="Y158"/>
  <c r="X158"/>
  <c r="W158"/>
  <c r="V158"/>
  <c r="U158"/>
  <c r="T158"/>
  <c r="S158"/>
  <c r="R158"/>
  <c r="Q158"/>
  <c r="P158"/>
  <c r="O158"/>
  <c r="N158"/>
  <c r="M158"/>
  <c r="L158"/>
  <c r="K158"/>
  <c r="Y157"/>
  <c r="X157"/>
  <c r="W157"/>
  <c r="V157"/>
  <c r="U157"/>
  <c r="T157"/>
  <c r="S157"/>
  <c r="R157"/>
  <c r="Q157"/>
  <c r="P157"/>
  <c r="O157"/>
  <c r="N157"/>
  <c r="M157"/>
  <c r="L157"/>
  <c r="K157"/>
  <c r="Y156"/>
  <c r="X156"/>
  <c r="W156"/>
  <c r="V156"/>
  <c r="U156"/>
  <c r="T156"/>
  <c r="S156"/>
  <c r="R156"/>
  <c r="Q156"/>
  <c r="P156"/>
  <c r="O156"/>
  <c r="N156"/>
  <c r="M156"/>
  <c r="L156"/>
  <c r="K156"/>
  <c r="Y155"/>
  <c r="X155"/>
  <c r="W155"/>
  <c r="V155"/>
  <c r="U155"/>
  <c r="T155"/>
  <c r="S155"/>
  <c r="R155"/>
  <c r="Q155"/>
  <c r="P155"/>
  <c r="O155"/>
  <c r="N155"/>
  <c r="M155"/>
  <c r="L155"/>
  <c r="K155"/>
  <c r="Y154"/>
  <c r="X154"/>
  <c r="W154"/>
  <c r="V154"/>
  <c r="U154"/>
  <c r="T154"/>
  <c r="S154"/>
  <c r="R154"/>
  <c r="Q154"/>
  <c r="P154"/>
  <c r="O154"/>
  <c r="N154"/>
  <c r="M154"/>
  <c r="L154"/>
  <c r="K154"/>
  <c r="Y153"/>
  <c r="X153"/>
  <c r="W153"/>
  <c r="V153"/>
  <c r="U153"/>
  <c r="T153"/>
  <c r="S153"/>
  <c r="R153"/>
  <c r="Q153"/>
  <c r="P153"/>
  <c r="O153"/>
  <c r="N153"/>
  <c r="M153"/>
  <c r="L153"/>
  <c r="K153"/>
  <c r="Y152"/>
  <c r="X152"/>
  <c r="W152"/>
  <c r="V152"/>
  <c r="U152"/>
  <c r="T152"/>
  <c r="S152"/>
  <c r="R152"/>
  <c r="Q152"/>
  <c r="P152"/>
  <c r="O152"/>
  <c r="N152"/>
  <c r="M152"/>
  <c r="L152"/>
  <c r="K152"/>
  <c r="Y151"/>
  <c r="X151"/>
  <c r="W151"/>
  <c r="V151"/>
  <c r="U151"/>
  <c r="T151"/>
  <c r="S151"/>
  <c r="R151"/>
  <c r="Q151"/>
  <c r="P151"/>
  <c r="O151"/>
  <c r="N151"/>
  <c r="M151"/>
  <c r="L151"/>
  <c r="K151"/>
  <c r="Y150"/>
  <c r="X150"/>
  <c r="W150"/>
  <c r="V150"/>
  <c r="U150"/>
  <c r="T150"/>
  <c r="S150"/>
  <c r="R150"/>
  <c r="Q150"/>
  <c r="P150"/>
  <c r="O150"/>
  <c r="N150"/>
  <c r="M150"/>
  <c r="L150"/>
  <c r="K150"/>
  <c r="Y149"/>
  <c r="X149"/>
  <c r="W149"/>
  <c r="V149"/>
  <c r="U149"/>
  <c r="T149"/>
  <c r="S149"/>
  <c r="R149"/>
  <c r="Q149"/>
  <c r="P149"/>
  <c r="O149"/>
  <c r="N149"/>
  <c r="M149"/>
  <c r="L149"/>
  <c r="K149"/>
  <c r="Y148"/>
  <c r="X148"/>
  <c r="W148"/>
  <c r="V148"/>
  <c r="U148"/>
  <c r="T148"/>
  <c r="S148"/>
  <c r="R148"/>
  <c r="Q148"/>
  <c r="P148"/>
  <c r="O148"/>
  <c r="N148"/>
  <c r="M148"/>
  <c r="L148"/>
  <c r="K148"/>
  <c r="Y147"/>
  <c r="X147"/>
  <c r="W147"/>
  <c r="V147"/>
  <c r="U147"/>
  <c r="T147"/>
  <c r="S147"/>
  <c r="R147"/>
  <c r="Q147"/>
  <c r="P147"/>
  <c r="O147"/>
  <c r="N147"/>
  <c r="M147"/>
  <c r="L147"/>
  <c r="K147"/>
  <c r="Y146"/>
  <c r="X146"/>
  <c r="W146"/>
  <c r="V146"/>
  <c r="U146"/>
  <c r="T146"/>
  <c r="S146"/>
  <c r="R146"/>
  <c r="Q146"/>
  <c r="P146"/>
  <c r="O146"/>
  <c r="N146"/>
  <c r="M146"/>
  <c r="L146"/>
  <c r="K146"/>
  <c r="Y145"/>
  <c r="X145"/>
  <c r="W145"/>
  <c r="V145"/>
  <c r="U145"/>
  <c r="T145"/>
  <c r="S145"/>
  <c r="R145"/>
  <c r="Q145"/>
  <c r="P145"/>
  <c r="O145"/>
  <c r="N145"/>
  <c r="M145"/>
  <c r="L145"/>
  <c r="K145"/>
  <c r="Y144"/>
  <c r="X144"/>
  <c r="W144"/>
  <c r="V144"/>
  <c r="U144"/>
  <c r="T144"/>
  <c r="S144"/>
  <c r="R144"/>
  <c r="Q144"/>
  <c r="P144"/>
  <c r="O144"/>
  <c r="N144"/>
  <c r="M144"/>
  <c r="L144"/>
  <c r="K144"/>
  <c r="Y143"/>
  <c r="X143"/>
  <c r="W143"/>
  <c r="V143"/>
  <c r="U143"/>
  <c r="T143"/>
  <c r="S143"/>
  <c r="R143"/>
  <c r="Q143"/>
  <c r="P143"/>
  <c r="O143"/>
  <c r="N143"/>
  <c r="M143"/>
  <c r="L143"/>
  <c r="K143"/>
  <c r="Y142"/>
  <c r="X142"/>
  <c r="W142"/>
  <c r="V142"/>
  <c r="U142"/>
  <c r="T142"/>
  <c r="S142"/>
  <c r="R142"/>
  <c r="Q142"/>
  <c r="P142"/>
  <c r="O142"/>
  <c r="N142"/>
  <c r="M142"/>
  <c r="L142"/>
  <c r="K142"/>
  <c r="Y141"/>
  <c r="X141"/>
  <c r="W141"/>
  <c r="V141"/>
  <c r="U141"/>
  <c r="T141"/>
  <c r="S141"/>
  <c r="R141"/>
  <c r="Q141"/>
  <c r="P141"/>
  <c r="O141"/>
  <c r="N141"/>
  <c r="M141"/>
  <c r="L141"/>
  <c r="K141"/>
  <c r="Y140"/>
  <c r="X140"/>
  <c r="W140"/>
  <c r="V140"/>
  <c r="U140"/>
  <c r="T140"/>
  <c r="S140"/>
  <c r="R140"/>
  <c r="Q140"/>
  <c r="P140"/>
  <c r="O140"/>
  <c r="N140"/>
  <c r="M140"/>
  <c r="L140"/>
  <c r="K140"/>
  <c r="Y139"/>
  <c r="X139"/>
  <c r="W139"/>
  <c r="V139"/>
  <c r="U139"/>
  <c r="T139"/>
  <c r="S139"/>
  <c r="R139"/>
  <c r="Q139"/>
  <c r="P139"/>
  <c r="O139"/>
  <c r="N139"/>
  <c r="M139"/>
  <c r="L139"/>
  <c r="K139"/>
  <c r="Y138"/>
  <c r="X138"/>
  <c r="W138"/>
  <c r="V138"/>
  <c r="U138"/>
  <c r="T138"/>
  <c r="S138"/>
  <c r="R138"/>
  <c r="Q138"/>
  <c r="P138"/>
  <c r="O138"/>
  <c r="N138"/>
  <c r="M138"/>
  <c r="L138"/>
  <c r="K138"/>
  <c r="Y137"/>
  <c r="X137"/>
  <c r="W137"/>
  <c r="V137"/>
  <c r="U137"/>
  <c r="T137"/>
  <c r="S137"/>
  <c r="R137"/>
  <c r="Q137"/>
  <c r="P137"/>
  <c r="O137"/>
  <c r="N137"/>
  <c r="M137"/>
  <c r="L137"/>
  <c r="K137"/>
  <c r="Y136"/>
  <c r="X136"/>
  <c r="W136"/>
  <c r="V136"/>
  <c r="U136"/>
  <c r="T136"/>
  <c r="S136"/>
  <c r="R136"/>
  <c r="Q136"/>
  <c r="P136"/>
  <c r="O136"/>
  <c r="N136"/>
  <c r="M136"/>
  <c r="L136"/>
  <c r="K136"/>
  <c r="Y135"/>
  <c r="X135"/>
  <c r="W135"/>
  <c r="V135"/>
  <c r="U135"/>
  <c r="T135"/>
  <c r="S135"/>
  <c r="R135"/>
  <c r="Q135"/>
  <c r="P135"/>
  <c r="O135"/>
  <c r="N135"/>
  <c r="M135"/>
  <c r="L135"/>
  <c r="K135"/>
  <c r="Y134"/>
  <c r="X134"/>
  <c r="W134"/>
  <c r="V134"/>
  <c r="U134"/>
  <c r="T134"/>
  <c r="S134"/>
  <c r="R134"/>
  <c r="Q134"/>
  <c r="P134"/>
  <c r="O134"/>
  <c r="N134"/>
  <c r="M134"/>
  <c r="L134"/>
  <c r="K134"/>
  <c r="Y133"/>
  <c r="X133"/>
  <c r="W133"/>
  <c r="V133"/>
  <c r="U133"/>
  <c r="T133"/>
  <c r="S133"/>
  <c r="R133"/>
  <c r="Q133"/>
  <c r="P133"/>
  <c r="O133"/>
  <c r="N133"/>
  <c r="M133"/>
  <c r="L133"/>
  <c r="K133"/>
  <c r="Y132"/>
  <c r="X132"/>
  <c r="W132"/>
  <c r="V132"/>
  <c r="U132"/>
  <c r="T132"/>
  <c r="S132"/>
  <c r="R132"/>
  <c r="Q132"/>
  <c r="P132"/>
  <c r="O132"/>
  <c r="N132"/>
  <c r="M132"/>
  <c r="L132"/>
  <c r="K132"/>
  <c r="Y131"/>
  <c r="X131"/>
  <c r="W131"/>
  <c r="V131"/>
  <c r="U131"/>
  <c r="T131"/>
  <c r="S131"/>
  <c r="R131"/>
  <c r="Q131"/>
  <c r="P131"/>
  <c r="O131"/>
  <c r="N131"/>
  <c r="M131"/>
  <c r="L131"/>
  <c r="K131"/>
  <c r="Y130"/>
  <c r="X130"/>
  <c r="W130"/>
  <c r="V130"/>
  <c r="U130"/>
  <c r="T130"/>
  <c r="S130"/>
  <c r="R130"/>
  <c r="Q130"/>
  <c r="P130"/>
  <c r="O130"/>
  <c r="N130"/>
  <c r="M130"/>
  <c r="L130"/>
  <c r="K130"/>
  <c r="Y129"/>
  <c r="X129"/>
  <c r="W129"/>
  <c r="V129"/>
  <c r="U129"/>
  <c r="T129"/>
  <c r="S129"/>
  <c r="R129"/>
  <c r="Q129"/>
  <c r="P129"/>
  <c r="O129"/>
  <c r="N129"/>
  <c r="M129"/>
  <c r="L129"/>
  <c r="K129"/>
  <c r="Y128"/>
  <c r="X128"/>
  <c r="W128"/>
  <c r="V128"/>
  <c r="U128"/>
  <c r="T128"/>
  <c r="S128"/>
  <c r="R128"/>
  <c r="Q128"/>
  <c r="P128"/>
  <c r="O128"/>
  <c r="N128"/>
  <c r="M128"/>
  <c r="L128"/>
  <c r="K128"/>
  <c r="Y127"/>
  <c r="X127"/>
  <c r="W127"/>
  <c r="V127"/>
  <c r="U127"/>
  <c r="T127"/>
  <c r="S127"/>
  <c r="R127"/>
  <c r="Q127"/>
  <c r="P127"/>
  <c r="O127"/>
  <c r="N127"/>
  <c r="M127"/>
  <c r="L127"/>
  <c r="K127"/>
  <c r="Y126"/>
  <c r="X126"/>
  <c r="W126"/>
  <c r="V126"/>
  <c r="U126"/>
  <c r="T126"/>
  <c r="S126"/>
  <c r="R126"/>
  <c r="Q126"/>
  <c r="P126"/>
  <c r="O126"/>
  <c r="N126"/>
  <c r="M126"/>
  <c r="L126"/>
  <c r="K126"/>
  <c r="Y125"/>
  <c r="X125"/>
  <c r="W125"/>
  <c r="V125"/>
  <c r="U125"/>
  <c r="T125"/>
  <c r="S125"/>
  <c r="R125"/>
  <c r="Q125"/>
  <c r="P125"/>
  <c r="O125"/>
  <c r="N125"/>
  <c r="M125"/>
  <c r="L125"/>
  <c r="K125"/>
  <c r="Y124"/>
  <c r="X124"/>
  <c r="W124"/>
  <c r="V124"/>
  <c r="U124"/>
  <c r="T124"/>
  <c r="S124"/>
  <c r="R124"/>
  <c r="Q124"/>
  <c r="P124"/>
  <c r="O124"/>
  <c r="N124"/>
  <c r="M124"/>
  <c r="L124"/>
  <c r="K124"/>
  <c r="Y123"/>
  <c r="X123"/>
  <c r="W123"/>
  <c r="V123"/>
  <c r="U123"/>
  <c r="T123"/>
  <c r="S123"/>
  <c r="R123"/>
  <c r="Q123"/>
  <c r="P123"/>
  <c r="O123"/>
  <c r="N123"/>
  <c r="M123"/>
  <c r="L123"/>
  <c r="K123"/>
  <c r="Y122"/>
  <c r="X122"/>
  <c r="W122"/>
  <c r="V122"/>
  <c r="U122"/>
  <c r="T122"/>
  <c r="S122"/>
  <c r="R122"/>
  <c r="Q122"/>
  <c r="P122"/>
  <c r="O122"/>
  <c r="N122"/>
  <c r="M122"/>
  <c r="L122"/>
  <c r="K122"/>
  <c r="Y121"/>
  <c r="X121"/>
  <c r="W121"/>
  <c r="V121"/>
  <c r="U121"/>
  <c r="T121"/>
  <c r="S121"/>
  <c r="R121"/>
  <c r="Q121"/>
  <c r="P121"/>
  <c r="O121"/>
  <c r="N121"/>
  <c r="M121"/>
  <c r="L121"/>
  <c r="K121"/>
  <c r="Y120"/>
  <c r="X120"/>
  <c r="W120"/>
  <c r="V120"/>
  <c r="U120"/>
  <c r="T120"/>
  <c r="S120"/>
  <c r="R120"/>
  <c r="Q120"/>
  <c r="P120"/>
  <c r="O120"/>
  <c r="N120"/>
  <c r="M120"/>
  <c r="L120"/>
  <c r="K120"/>
  <c r="Y119"/>
  <c r="X119"/>
  <c r="W119"/>
  <c r="V119"/>
  <c r="U119"/>
  <c r="T119"/>
  <c r="S119"/>
  <c r="R119"/>
  <c r="Q119"/>
  <c r="P119"/>
  <c r="O119"/>
  <c r="N119"/>
  <c r="M119"/>
  <c r="L119"/>
  <c r="K119"/>
  <c r="Y118"/>
  <c r="X118"/>
  <c r="W118"/>
  <c r="V118"/>
  <c r="U118"/>
  <c r="T118"/>
  <c r="S118"/>
  <c r="R118"/>
  <c r="Q118"/>
  <c r="P118"/>
  <c r="O118"/>
  <c r="N118"/>
  <c r="M118"/>
  <c r="L118"/>
  <c r="K118"/>
  <c r="Y117"/>
  <c r="X117"/>
  <c r="W117"/>
  <c r="V117"/>
  <c r="U117"/>
  <c r="T117"/>
  <c r="S117"/>
  <c r="R117"/>
  <c r="Q117"/>
  <c r="P117"/>
  <c r="O117"/>
  <c r="N117"/>
  <c r="M117"/>
  <c r="L117"/>
  <c r="K117"/>
  <c r="Y116"/>
  <c r="X116"/>
  <c r="W116"/>
  <c r="V116"/>
  <c r="U116"/>
  <c r="T116"/>
  <c r="S116"/>
  <c r="R116"/>
  <c r="Q116"/>
  <c r="P116"/>
  <c r="O116"/>
  <c r="N116"/>
  <c r="M116"/>
  <c r="L116"/>
  <c r="K116"/>
  <c r="Y115"/>
  <c r="X115"/>
  <c r="W115"/>
  <c r="V115"/>
  <c r="U115"/>
  <c r="T115"/>
  <c r="S115"/>
  <c r="R115"/>
  <c r="Q115"/>
  <c r="P115"/>
  <c r="O115"/>
  <c r="N115"/>
  <c r="M115"/>
  <c r="L115"/>
  <c r="K115"/>
  <c r="Y114"/>
  <c r="X114"/>
  <c r="W114"/>
  <c r="V114"/>
  <c r="U114"/>
  <c r="T114"/>
  <c r="S114"/>
  <c r="R114"/>
  <c r="Q114"/>
  <c r="P114"/>
  <c r="O114"/>
  <c r="N114"/>
  <c r="M114"/>
  <c r="L114"/>
  <c r="K114"/>
  <c r="Y113"/>
  <c r="X113"/>
  <c r="W113"/>
  <c r="V113"/>
  <c r="U113"/>
  <c r="T113"/>
  <c r="S113"/>
  <c r="R113"/>
  <c r="Q113"/>
  <c r="P113"/>
  <c r="O113"/>
  <c r="N113"/>
  <c r="M113"/>
  <c r="L113"/>
  <c r="K113"/>
  <c r="Y112"/>
  <c r="X112"/>
  <c r="W112"/>
  <c r="V112"/>
  <c r="U112"/>
  <c r="T112"/>
  <c r="S112"/>
  <c r="R112"/>
  <c r="Q112"/>
  <c r="P112"/>
  <c r="O112"/>
  <c r="N112"/>
  <c r="M112"/>
  <c r="L112"/>
  <c r="K112"/>
  <c r="Y111"/>
  <c r="X111"/>
  <c r="W111"/>
  <c r="V111"/>
  <c r="U111"/>
  <c r="T111"/>
  <c r="S111"/>
  <c r="R111"/>
  <c r="Q111"/>
  <c r="P111"/>
  <c r="O111"/>
  <c r="N111"/>
  <c r="M111"/>
  <c r="L111"/>
  <c r="K111"/>
  <c r="Y110"/>
  <c r="X110"/>
  <c r="W110"/>
  <c r="V110"/>
  <c r="U110"/>
  <c r="T110"/>
  <c r="S110"/>
  <c r="R110"/>
  <c r="Q110"/>
  <c r="P110"/>
  <c r="O110"/>
  <c r="N110"/>
  <c r="M110"/>
  <c r="L110"/>
  <c r="K110"/>
  <c r="Y109"/>
  <c r="X109"/>
  <c r="W109"/>
  <c r="V109"/>
  <c r="U109"/>
  <c r="T109"/>
  <c r="S109"/>
  <c r="R109"/>
  <c r="Q109"/>
  <c r="P109"/>
  <c r="O109"/>
  <c r="N109"/>
  <c r="M109"/>
  <c r="L109"/>
  <c r="K109"/>
  <c r="Y108"/>
  <c r="X108"/>
  <c r="W108"/>
  <c r="V108"/>
  <c r="U108"/>
  <c r="T108"/>
  <c r="S108"/>
  <c r="R108"/>
  <c r="Q108"/>
  <c r="P108"/>
  <c r="O108"/>
  <c r="N108"/>
  <c r="M108"/>
  <c r="L108"/>
  <c r="K108"/>
  <c r="Y107"/>
  <c r="X107"/>
  <c r="W107"/>
  <c r="V107"/>
  <c r="U107"/>
  <c r="T107"/>
  <c r="S107"/>
  <c r="R107"/>
  <c r="Q107"/>
  <c r="P107"/>
  <c r="O107"/>
  <c r="N107"/>
  <c r="M107"/>
  <c r="L107"/>
  <c r="K107"/>
  <c r="Y106"/>
  <c r="X106"/>
  <c r="W106"/>
  <c r="V106"/>
  <c r="U106"/>
  <c r="T106"/>
  <c r="S106"/>
  <c r="R106"/>
  <c r="Q106"/>
  <c r="P106"/>
  <c r="O106"/>
  <c r="N106"/>
  <c r="M106"/>
  <c r="L106"/>
  <c r="K106"/>
  <c r="Y105"/>
  <c r="X105"/>
  <c r="W105"/>
  <c r="V105"/>
  <c r="U105"/>
  <c r="T105"/>
  <c r="S105"/>
  <c r="R105"/>
  <c r="Q105"/>
  <c r="P105"/>
  <c r="O105"/>
  <c r="N105"/>
  <c r="M105"/>
  <c r="L105"/>
  <c r="K105"/>
  <c r="Y104"/>
  <c r="X104"/>
  <c r="W104"/>
  <c r="V104"/>
  <c r="U104"/>
  <c r="T104"/>
  <c r="S104"/>
  <c r="R104"/>
  <c r="Q104"/>
  <c r="P104"/>
  <c r="O104"/>
  <c r="N104"/>
  <c r="M104"/>
  <c r="L104"/>
  <c r="K104"/>
  <c r="Y103"/>
  <c r="X103"/>
  <c r="W103"/>
  <c r="V103"/>
  <c r="U103"/>
  <c r="T103"/>
  <c r="S103"/>
  <c r="R103"/>
  <c r="Q103"/>
  <c r="P103"/>
  <c r="O103"/>
  <c r="N103"/>
  <c r="M103"/>
  <c r="L103"/>
  <c r="K103"/>
  <c r="Y102"/>
  <c r="X102"/>
  <c r="W102"/>
  <c r="V102"/>
  <c r="U102"/>
  <c r="T102"/>
  <c r="S102"/>
  <c r="R102"/>
  <c r="Q102"/>
  <c r="P102"/>
  <c r="O102"/>
  <c r="N102"/>
  <c r="M102"/>
  <c r="L102"/>
  <c r="K102"/>
  <c r="Y101"/>
  <c r="X101"/>
  <c r="W101"/>
  <c r="V101"/>
  <c r="U101"/>
  <c r="T101"/>
  <c r="S101"/>
  <c r="R101"/>
  <c r="Q101"/>
  <c r="P101"/>
  <c r="O101"/>
  <c r="N101"/>
  <c r="M101"/>
  <c r="L101"/>
  <c r="K101"/>
  <c r="Y100"/>
  <c r="X100"/>
  <c r="W100"/>
  <c r="V100"/>
  <c r="U100"/>
  <c r="T100"/>
  <c r="S100"/>
  <c r="R100"/>
  <c r="Q100"/>
  <c r="P100"/>
  <c r="O100"/>
  <c r="N100"/>
  <c r="M100"/>
  <c r="L100"/>
  <c r="K100"/>
  <c r="Y99"/>
  <c r="X99"/>
  <c r="W99"/>
  <c r="V99"/>
  <c r="U99"/>
  <c r="T99"/>
  <c r="S99"/>
  <c r="R99"/>
  <c r="Q99"/>
  <c r="P99"/>
  <c r="O99"/>
  <c r="N99"/>
  <c r="M99"/>
  <c r="L99"/>
  <c r="K99"/>
  <c r="Y98"/>
  <c r="X98"/>
  <c r="W98"/>
  <c r="V98"/>
  <c r="U98"/>
  <c r="T98"/>
  <c r="S98"/>
  <c r="R98"/>
  <c r="Q98"/>
  <c r="P98"/>
  <c r="O98"/>
  <c r="N98"/>
  <c r="M98"/>
  <c r="L98"/>
  <c r="K98"/>
  <c r="Y97"/>
  <c r="X97"/>
  <c r="W97"/>
  <c r="V97"/>
  <c r="U97"/>
  <c r="T97"/>
  <c r="S97"/>
  <c r="R97"/>
  <c r="Q97"/>
  <c r="P97"/>
  <c r="O97"/>
  <c r="N97"/>
  <c r="M97"/>
  <c r="L97"/>
  <c r="K97"/>
  <c r="Y96"/>
  <c r="X96"/>
  <c r="W96"/>
  <c r="V96"/>
  <c r="U96"/>
  <c r="T96"/>
  <c r="S96"/>
  <c r="R96"/>
  <c r="Q96"/>
  <c r="P96"/>
  <c r="O96"/>
  <c r="N96"/>
  <c r="M96"/>
  <c r="L96"/>
  <c r="K96"/>
  <c r="Y95"/>
  <c r="X95"/>
  <c r="W95"/>
  <c r="V95"/>
  <c r="U95"/>
  <c r="T95"/>
  <c r="S95"/>
  <c r="R95"/>
  <c r="Q95"/>
  <c r="P95"/>
  <c r="O95"/>
  <c r="N95"/>
  <c r="M95"/>
  <c r="L95"/>
  <c r="K95"/>
  <c r="Y94"/>
  <c r="X94"/>
  <c r="W94"/>
  <c r="V94"/>
  <c r="U94"/>
  <c r="T94"/>
  <c r="S94"/>
  <c r="R94"/>
  <c r="Q94"/>
  <c r="P94"/>
  <c r="O94"/>
  <c r="N94"/>
  <c r="M94"/>
  <c r="L94"/>
  <c r="K94"/>
  <c r="Y93"/>
  <c r="X93"/>
  <c r="W93"/>
  <c r="V93"/>
  <c r="U93"/>
  <c r="T93"/>
  <c r="S93"/>
  <c r="R93"/>
  <c r="Q93"/>
  <c r="P93"/>
  <c r="O93"/>
  <c r="N93"/>
  <c r="M93"/>
  <c r="L93"/>
  <c r="K93"/>
  <c r="Y92"/>
  <c r="X92"/>
  <c r="W92"/>
  <c r="V92"/>
  <c r="U92"/>
  <c r="T92"/>
  <c r="S92"/>
  <c r="R92"/>
  <c r="Q92"/>
  <c r="P92"/>
  <c r="O92"/>
  <c r="N92"/>
  <c r="M92"/>
  <c r="L92"/>
  <c r="K92"/>
  <c r="Y91"/>
  <c r="X91"/>
  <c r="W91"/>
  <c r="V91"/>
  <c r="U91"/>
  <c r="T91"/>
  <c r="S91"/>
  <c r="R91"/>
  <c r="Q91"/>
  <c r="P91"/>
  <c r="O91"/>
  <c r="N91"/>
  <c r="M91"/>
  <c r="L91"/>
  <c r="K91"/>
  <c r="Y90"/>
  <c r="X90"/>
  <c r="W90"/>
  <c r="V90"/>
  <c r="U90"/>
  <c r="T90"/>
  <c r="S90"/>
  <c r="R90"/>
  <c r="Q90"/>
  <c r="P90"/>
  <c r="O90"/>
  <c r="N90"/>
  <c r="M90"/>
  <c r="L90"/>
  <c r="K90"/>
  <c r="Y89"/>
  <c r="X89"/>
  <c r="W89"/>
  <c r="V89"/>
  <c r="U89"/>
  <c r="T89"/>
  <c r="S89"/>
  <c r="R89"/>
  <c r="Q89"/>
  <c r="P89"/>
  <c r="O89"/>
  <c r="N89"/>
  <c r="M89"/>
  <c r="L89"/>
  <c r="K89"/>
  <c r="Y88"/>
  <c r="X88"/>
  <c r="W88"/>
  <c r="V88"/>
  <c r="U88"/>
  <c r="T88"/>
  <c r="S88"/>
  <c r="R88"/>
  <c r="Q88"/>
  <c r="P88"/>
  <c r="O88"/>
  <c r="N88"/>
  <c r="M88"/>
  <c r="L88"/>
  <c r="K88"/>
  <c r="Y87"/>
  <c r="X87"/>
  <c r="W87"/>
  <c r="V87"/>
  <c r="U87"/>
  <c r="T87"/>
  <c r="S87"/>
  <c r="R87"/>
  <c r="Q87"/>
  <c r="P87"/>
  <c r="O87"/>
  <c r="N87"/>
  <c r="M87"/>
  <c r="L87"/>
  <c r="K87"/>
  <c r="Y86"/>
  <c r="X86"/>
  <c r="W86"/>
  <c r="V86"/>
  <c r="U86"/>
  <c r="T86"/>
  <c r="S86"/>
  <c r="R86"/>
  <c r="Q86"/>
  <c r="P86"/>
  <c r="O86"/>
  <c r="N86"/>
  <c r="M86"/>
  <c r="L86"/>
  <c r="K86"/>
  <c r="Y85"/>
  <c r="X85"/>
  <c r="W85"/>
  <c r="V85"/>
  <c r="U85"/>
  <c r="T85"/>
  <c r="S85"/>
  <c r="R85"/>
  <c r="Q85"/>
  <c r="P85"/>
  <c r="O85"/>
  <c r="N85"/>
  <c r="M85"/>
  <c r="L85"/>
  <c r="K85"/>
  <c r="Y84"/>
  <c r="X84"/>
  <c r="W84"/>
  <c r="V84"/>
  <c r="U84"/>
  <c r="T84"/>
  <c r="S84"/>
  <c r="R84"/>
  <c r="Q84"/>
  <c r="P84"/>
  <c r="O84"/>
  <c r="N84"/>
  <c r="M84"/>
  <c r="L84"/>
  <c r="K84"/>
  <c r="Y83"/>
  <c r="X83"/>
  <c r="W83"/>
  <c r="V83"/>
  <c r="U83"/>
  <c r="T83"/>
  <c r="S83"/>
  <c r="R83"/>
  <c r="Q83"/>
  <c r="P83"/>
  <c r="O83"/>
  <c r="N83"/>
  <c r="M83"/>
  <c r="L83"/>
  <c r="K83"/>
  <c r="Y82"/>
  <c r="X82"/>
  <c r="W82"/>
  <c r="V82"/>
  <c r="U82"/>
  <c r="T82"/>
  <c r="S82"/>
  <c r="R82"/>
  <c r="Q82"/>
  <c r="P82"/>
  <c r="O82"/>
  <c r="N82"/>
  <c r="M82"/>
  <c r="L82"/>
  <c r="K82"/>
  <c r="Y81"/>
  <c r="X81"/>
  <c r="W81"/>
  <c r="V81"/>
  <c r="U81"/>
  <c r="T81"/>
  <c r="S81"/>
  <c r="R81"/>
  <c r="Q81"/>
  <c r="P81"/>
  <c r="O81"/>
  <c r="N81"/>
  <c r="M81"/>
  <c r="L81"/>
  <c r="K81"/>
  <c r="Y80"/>
  <c r="X80"/>
  <c r="W80"/>
  <c r="V80"/>
  <c r="U80"/>
  <c r="T80"/>
  <c r="S80"/>
  <c r="R80"/>
  <c r="Q80"/>
  <c r="P80"/>
  <c r="O80"/>
  <c r="N80"/>
  <c r="M80"/>
  <c r="L80"/>
  <c r="K80"/>
  <c r="Y79"/>
  <c r="X79"/>
  <c r="W79"/>
  <c r="V79"/>
  <c r="U79"/>
  <c r="T79"/>
  <c r="S79"/>
  <c r="R79"/>
  <c r="Q79"/>
  <c r="P79"/>
  <c r="O79"/>
  <c r="N79"/>
  <c r="M79"/>
  <c r="L79"/>
  <c r="K79"/>
  <c r="Y78"/>
  <c r="X78"/>
  <c r="W78"/>
  <c r="V78"/>
  <c r="U78"/>
  <c r="T78"/>
  <c r="S78"/>
  <c r="R78"/>
  <c r="Q78"/>
  <c r="P78"/>
  <c r="O78"/>
  <c r="N78"/>
  <c r="M78"/>
  <c r="L78"/>
  <c r="K78"/>
  <c r="Y77"/>
  <c r="X77"/>
  <c r="W77"/>
  <c r="V77"/>
  <c r="U77"/>
  <c r="T77"/>
  <c r="S77"/>
  <c r="R77"/>
  <c r="Q77"/>
  <c r="P77"/>
  <c r="O77"/>
  <c r="N77"/>
  <c r="M77"/>
  <c r="L77"/>
  <c r="K77"/>
  <c r="Y76"/>
  <c r="X76"/>
  <c r="W76"/>
  <c r="V76"/>
  <c r="U76"/>
  <c r="T76"/>
  <c r="S76"/>
  <c r="R76"/>
  <c r="Q76"/>
  <c r="P76"/>
  <c r="O76"/>
  <c r="N76"/>
  <c r="M76"/>
  <c r="L76"/>
  <c r="K76"/>
  <c r="Y75"/>
  <c r="X75"/>
  <c r="W75"/>
  <c r="V75"/>
  <c r="U75"/>
  <c r="T75"/>
  <c r="S75"/>
  <c r="R75"/>
  <c r="Q75"/>
  <c r="P75"/>
  <c r="O75"/>
  <c r="N75"/>
  <c r="M75"/>
  <c r="L75"/>
  <c r="K75"/>
  <c r="Y74"/>
  <c r="X74"/>
  <c r="W74"/>
  <c r="V74"/>
  <c r="U74"/>
  <c r="T74"/>
  <c r="S74"/>
  <c r="R74"/>
  <c r="Q74"/>
  <c r="P74"/>
  <c r="O74"/>
  <c r="N74"/>
  <c r="M74"/>
  <c r="L74"/>
  <c r="K74"/>
  <c r="Y73"/>
  <c r="X73"/>
  <c r="W73"/>
  <c r="V73"/>
  <c r="U73"/>
  <c r="T73"/>
  <c r="S73"/>
  <c r="R73"/>
  <c r="Q73"/>
  <c r="P73"/>
  <c r="O73"/>
  <c r="N73"/>
  <c r="M73"/>
  <c r="L73"/>
  <c r="K73"/>
  <c r="Y72"/>
  <c r="X72"/>
  <c r="W72"/>
  <c r="V72"/>
  <c r="U72"/>
  <c r="T72"/>
  <c r="S72"/>
  <c r="R72"/>
  <c r="Q72"/>
  <c r="P72"/>
  <c r="O72"/>
  <c r="N72"/>
  <c r="M72"/>
  <c r="L72"/>
  <c r="K72"/>
  <c r="Y71"/>
  <c r="X71"/>
  <c r="W71"/>
  <c r="V71"/>
  <c r="U71"/>
  <c r="T71"/>
  <c r="S71"/>
  <c r="R71"/>
  <c r="Q71"/>
  <c r="P71"/>
  <c r="O71"/>
  <c r="N71"/>
  <c r="M71"/>
  <c r="L71"/>
  <c r="K71"/>
  <c r="Y70"/>
  <c r="X70"/>
  <c r="W70"/>
  <c r="V70"/>
  <c r="U70"/>
  <c r="T70"/>
  <c r="S70"/>
  <c r="R70"/>
  <c r="Q70"/>
  <c r="P70"/>
  <c r="O70"/>
  <c r="N70"/>
  <c r="M70"/>
  <c r="L70"/>
  <c r="K70"/>
  <c r="Y69"/>
  <c r="X69"/>
  <c r="W69"/>
  <c r="V69"/>
  <c r="U69"/>
  <c r="T69"/>
  <c r="S69"/>
  <c r="R69"/>
  <c r="Q69"/>
  <c r="P69"/>
  <c r="O69"/>
  <c r="N69"/>
  <c r="M69"/>
  <c r="L69"/>
  <c r="K69"/>
  <c r="Y68"/>
  <c r="X68"/>
  <c r="W68"/>
  <c r="V68"/>
  <c r="U68"/>
  <c r="T68"/>
  <c r="S68"/>
  <c r="R68"/>
  <c r="Q68"/>
  <c r="P68"/>
  <c r="O68"/>
  <c r="N68"/>
  <c r="M68"/>
  <c r="L68"/>
  <c r="K68"/>
  <c r="Y67"/>
  <c r="X67"/>
  <c r="W67"/>
  <c r="V67"/>
  <c r="U67"/>
  <c r="T67"/>
  <c r="S67"/>
  <c r="R67"/>
  <c r="Q67"/>
  <c r="P67"/>
  <c r="O67"/>
  <c r="N67"/>
  <c r="M67"/>
  <c r="L67"/>
  <c r="K67"/>
  <c r="Y66"/>
  <c r="X66"/>
  <c r="W66"/>
  <c r="V66"/>
  <c r="U66"/>
  <c r="T66"/>
  <c r="S66"/>
  <c r="R66"/>
  <c r="Q66"/>
  <c r="P66"/>
  <c r="O66"/>
  <c r="N66"/>
  <c r="M66"/>
  <c r="L66"/>
  <c r="K66"/>
  <c r="Y65"/>
  <c r="X65"/>
  <c r="W65"/>
  <c r="V65"/>
  <c r="U65"/>
  <c r="T65"/>
  <c r="S65"/>
  <c r="R65"/>
  <c r="Q65"/>
  <c r="P65"/>
  <c r="O65"/>
  <c r="N65"/>
  <c r="M65"/>
  <c r="L65"/>
  <c r="K65"/>
  <c r="Y64"/>
  <c r="X64"/>
  <c r="W64"/>
  <c r="V64"/>
  <c r="U64"/>
  <c r="T64"/>
  <c r="S64"/>
  <c r="R64"/>
  <c r="Q64"/>
  <c r="P64"/>
  <c r="O64"/>
  <c r="N64"/>
  <c r="M64"/>
  <c r="L64"/>
  <c r="K64"/>
  <c r="Y63"/>
  <c r="X63"/>
  <c r="W63"/>
  <c r="V63"/>
  <c r="U63"/>
  <c r="T63"/>
  <c r="S63"/>
  <c r="R63"/>
  <c r="Q63"/>
  <c r="P63"/>
  <c r="O63"/>
  <c r="N63"/>
  <c r="M63"/>
  <c r="L63"/>
  <c r="K63"/>
  <c r="Y62"/>
  <c r="X62"/>
  <c r="W62"/>
  <c r="V62"/>
  <c r="U62"/>
  <c r="T62"/>
  <c r="S62"/>
  <c r="R62"/>
  <c r="Q62"/>
  <c r="P62"/>
  <c r="O62"/>
  <c r="N62"/>
  <c r="M62"/>
  <c r="L62"/>
  <c r="K62"/>
  <c r="Y61"/>
  <c r="X61"/>
  <c r="W61"/>
  <c r="V61"/>
  <c r="U61"/>
  <c r="T61"/>
  <c r="S61"/>
  <c r="R61"/>
  <c r="Q61"/>
  <c r="P61"/>
  <c r="O61"/>
  <c r="N61"/>
  <c r="M61"/>
  <c r="L61"/>
  <c r="K61"/>
  <c r="Y60"/>
  <c r="X60"/>
  <c r="W60"/>
  <c r="V60"/>
  <c r="U60"/>
  <c r="T60"/>
  <c r="S60"/>
  <c r="R60"/>
  <c r="Q60"/>
  <c r="P60"/>
  <c r="O60"/>
  <c r="N60"/>
  <c r="M60"/>
  <c r="L60"/>
  <c r="K60"/>
  <c r="Y59"/>
  <c r="X59"/>
  <c r="W59"/>
  <c r="V59"/>
  <c r="U59"/>
  <c r="T59"/>
  <c r="S59"/>
  <c r="R59"/>
  <c r="Q59"/>
  <c r="P59"/>
  <c r="O59"/>
  <c r="N59"/>
  <c r="M59"/>
  <c r="L59"/>
  <c r="K59"/>
  <c r="Y58"/>
  <c r="X58"/>
  <c r="W58"/>
  <c r="V58"/>
  <c r="U58"/>
  <c r="T58"/>
  <c r="S58"/>
  <c r="R58"/>
  <c r="Q58"/>
  <c r="P58"/>
  <c r="O58"/>
  <c r="N58"/>
  <c r="M58"/>
  <c r="L58"/>
  <c r="K58"/>
  <c r="Y57"/>
  <c r="X57"/>
  <c r="W57"/>
  <c r="V57"/>
  <c r="U57"/>
  <c r="T57"/>
  <c r="S57"/>
  <c r="R57"/>
  <c r="Q57"/>
  <c r="P57"/>
  <c r="O57"/>
  <c r="N57"/>
  <c r="M57"/>
  <c r="L57"/>
  <c r="K57"/>
  <c r="Y56"/>
  <c r="X56"/>
  <c r="W56"/>
  <c r="V56"/>
  <c r="U56"/>
  <c r="T56"/>
  <c r="S56"/>
  <c r="R56"/>
  <c r="Q56"/>
  <c r="P56"/>
  <c r="O56"/>
  <c r="N56"/>
  <c r="M56"/>
  <c r="L56"/>
  <c r="K56"/>
  <c r="Y55"/>
  <c r="X55"/>
  <c r="W55"/>
  <c r="V55"/>
  <c r="U55"/>
  <c r="T55"/>
  <c r="S55"/>
  <c r="R55"/>
  <c r="Q55"/>
  <c r="P55"/>
  <c r="O55"/>
  <c r="N55"/>
  <c r="M55"/>
  <c r="L55"/>
  <c r="K55"/>
  <c r="Y54"/>
  <c r="X54"/>
  <c r="W54"/>
  <c r="V54"/>
  <c r="U54"/>
  <c r="T54"/>
  <c r="S54"/>
  <c r="R54"/>
  <c r="Q54"/>
  <c r="P54"/>
  <c r="O54"/>
  <c r="N54"/>
  <c r="M54"/>
  <c r="L54"/>
  <c r="K54"/>
  <c r="Y53"/>
  <c r="X53"/>
  <c r="W53"/>
  <c r="V53"/>
  <c r="U53"/>
  <c r="T53"/>
  <c r="S53"/>
  <c r="R53"/>
  <c r="Q53"/>
  <c r="P53"/>
  <c r="O53"/>
  <c r="N53"/>
  <c r="M53"/>
  <c r="L53"/>
  <c r="K53"/>
  <c r="Y52"/>
  <c r="X52"/>
  <c r="W52"/>
  <c r="V52"/>
  <c r="U52"/>
  <c r="T52"/>
  <c r="S52"/>
  <c r="R52"/>
  <c r="Q52"/>
  <c r="P52"/>
  <c r="O52"/>
  <c r="N52"/>
  <c r="M52"/>
  <c r="L52"/>
  <c r="K52"/>
  <c r="Y51"/>
  <c r="X51"/>
  <c r="W51"/>
  <c r="V51"/>
  <c r="U51"/>
  <c r="T51"/>
  <c r="S51"/>
  <c r="R51"/>
  <c r="Q51"/>
  <c r="P51"/>
  <c r="O51"/>
  <c r="N51"/>
  <c r="M51"/>
  <c r="L51"/>
  <c r="K51"/>
  <c r="Y50"/>
  <c r="X50"/>
  <c r="W50"/>
  <c r="V50"/>
  <c r="U50"/>
  <c r="T50"/>
  <c r="S50"/>
  <c r="R50"/>
  <c r="Q50"/>
  <c r="P50"/>
  <c r="O50"/>
  <c r="N50"/>
  <c r="M50"/>
  <c r="L50"/>
  <c r="K50"/>
  <c r="Y49"/>
  <c r="X49"/>
  <c r="W49"/>
  <c r="V49"/>
  <c r="U49"/>
  <c r="T49"/>
  <c r="S49"/>
  <c r="R49"/>
  <c r="Q49"/>
  <c r="P49"/>
  <c r="O49"/>
  <c r="N49"/>
  <c r="M49"/>
  <c r="L49"/>
  <c r="K49"/>
  <c r="Y48"/>
  <c r="X48"/>
  <c r="W48"/>
  <c r="V48"/>
  <c r="U48"/>
  <c r="T48"/>
  <c r="S48"/>
  <c r="R48"/>
  <c r="Q48"/>
  <c r="P48"/>
  <c r="O48"/>
  <c r="N48"/>
  <c r="M48"/>
  <c r="L48"/>
  <c r="K48"/>
  <c r="Y47"/>
  <c r="X47"/>
  <c r="W47"/>
  <c r="V47"/>
  <c r="U47"/>
  <c r="T47"/>
  <c r="S47"/>
  <c r="R47"/>
  <c r="Q47"/>
  <c r="P47"/>
  <c r="O47"/>
  <c r="N47"/>
  <c r="M47"/>
  <c r="L47"/>
  <c r="K47"/>
  <c r="Y46"/>
  <c r="X46"/>
  <c r="W46"/>
  <c r="V46"/>
  <c r="U46"/>
  <c r="T46"/>
  <c r="S46"/>
  <c r="R46"/>
  <c r="Q46"/>
  <c r="P46"/>
  <c r="O46"/>
  <c r="N46"/>
  <c r="M46"/>
  <c r="L46"/>
  <c r="K46"/>
  <c r="Y45"/>
  <c r="X45"/>
  <c r="W45"/>
  <c r="V45"/>
  <c r="U45"/>
  <c r="T45"/>
  <c r="S45"/>
  <c r="R45"/>
  <c r="Q45"/>
  <c r="P45"/>
  <c r="O45"/>
  <c r="N45"/>
  <c r="M45"/>
  <c r="L45"/>
  <c r="K45"/>
  <c r="Y44"/>
  <c r="X44"/>
  <c r="W44"/>
  <c r="V44"/>
  <c r="U44"/>
  <c r="T44"/>
  <c r="S44"/>
  <c r="R44"/>
  <c r="Q44"/>
  <c r="P44"/>
  <c r="O44"/>
  <c r="N44"/>
  <c r="M44"/>
  <c r="L44"/>
  <c r="K44"/>
  <c r="Y43"/>
  <c r="X43"/>
  <c r="W43"/>
  <c r="V43"/>
  <c r="U43"/>
  <c r="T43"/>
  <c r="S43"/>
  <c r="R43"/>
  <c r="Q43"/>
  <c r="P43"/>
  <c r="O43"/>
  <c r="N43"/>
  <c r="M43"/>
  <c r="L43"/>
  <c r="K43"/>
  <c r="Y42"/>
  <c r="X42"/>
  <c r="W42"/>
  <c r="V42"/>
  <c r="U42"/>
  <c r="T42"/>
  <c r="S42"/>
  <c r="R42"/>
  <c r="Q42"/>
  <c r="P42"/>
  <c r="O42"/>
  <c r="N42"/>
  <c r="M42"/>
  <c r="L42"/>
  <c r="K42"/>
  <c r="Y41"/>
  <c r="X41"/>
  <c r="W41"/>
  <c r="V41"/>
  <c r="U41"/>
  <c r="T41"/>
  <c r="S41"/>
  <c r="R41"/>
  <c r="Q41"/>
  <c r="P41"/>
  <c r="O41"/>
  <c r="N41"/>
  <c r="M41"/>
  <c r="L41"/>
  <c r="K41"/>
  <c r="Y40"/>
  <c r="X40"/>
  <c r="W40"/>
  <c r="V40"/>
  <c r="U40"/>
  <c r="T40"/>
  <c r="S40"/>
  <c r="R40"/>
  <c r="Q40"/>
  <c r="P40"/>
  <c r="O40"/>
  <c r="N40"/>
  <c r="M40"/>
  <c r="L40"/>
  <c r="K40"/>
  <c r="Y39"/>
  <c r="X39"/>
  <c r="W39"/>
  <c r="V39"/>
  <c r="U39"/>
  <c r="T39"/>
  <c r="S39"/>
  <c r="R39"/>
  <c r="Q39"/>
  <c r="P39"/>
  <c r="O39"/>
  <c r="N39"/>
  <c r="M39"/>
  <c r="L39"/>
  <c r="K39"/>
  <c r="Y38"/>
  <c r="X38"/>
  <c r="W38"/>
  <c r="V38"/>
  <c r="U38"/>
  <c r="T38"/>
  <c r="S38"/>
  <c r="R38"/>
  <c r="Q38"/>
  <c r="P38"/>
  <c r="O38"/>
  <c r="N38"/>
  <c r="M38"/>
  <c r="L38"/>
  <c r="K38"/>
  <c r="Y37"/>
  <c r="X37"/>
  <c r="W37"/>
  <c r="V37"/>
  <c r="U37"/>
  <c r="T37"/>
  <c r="S37"/>
  <c r="R37"/>
  <c r="Q37"/>
  <c r="P37"/>
  <c r="O37"/>
  <c r="N37"/>
  <c r="M37"/>
  <c r="L37"/>
  <c r="K37"/>
  <c r="Y36"/>
  <c r="X36"/>
  <c r="W36"/>
  <c r="V36"/>
  <c r="U36"/>
  <c r="T36"/>
  <c r="S36"/>
  <c r="R36"/>
  <c r="Q36"/>
  <c r="P36"/>
  <c r="O36"/>
  <c r="N36"/>
  <c r="M36"/>
  <c r="L36"/>
  <c r="K36"/>
  <c r="Y35"/>
  <c r="X35"/>
  <c r="W35"/>
  <c r="V35"/>
  <c r="U35"/>
  <c r="T35"/>
  <c r="S35"/>
  <c r="R35"/>
  <c r="Q35"/>
  <c r="P35"/>
  <c r="O35"/>
  <c r="N35"/>
  <c r="M35"/>
  <c r="L35"/>
  <c r="K35"/>
  <c r="Y34"/>
  <c r="X34"/>
  <c r="W34"/>
  <c r="V34"/>
  <c r="U34"/>
  <c r="T34"/>
  <c r="S34"/>
  <c r="R34"/>
  <c r="Q34"/>
  <c r="P34"/>
  <c r="O34"/>
  <c r="N34"/>
  <c r="M34"/>
  <c r="L34"/>
  <c r="K34"/>
  <c r="Y33"/>
  <c r="X33"/>
  <c r="W33"/>
  <c r="V33"/>
  <c r="U33"/>
  <c r="T33"/>
  <c r="S33"/>
  <c r="R33"/>
  <c r="Q33"/>
  <c r="P33"/>
  <c r="O33"/>
  <c r="N33"/>
  <c r="M33"/>
  <c r="L33"/>
  <c r="K33"/>
  <c r="Y32"/>
  <c r="X32"/>
  <c r="W32"/>
  <c r="V32"/>
  <c r="U32"/>
  <c r="T32"/>
  <c r="S32"/>
  <c r="R32"/>
  <c r="Q32"/>
  <c r="P32"/>
  <c r="O32"/>
  <c r="N32"/>
  <c r="M32"/>
  <c r="L32"/>
  <c r="K32"/>
  <c r="Y31"/>
  <c r="X31"/>
  <c r="W31"/>
  <c r="V31"/>
  <c r="U31"/>
  <c r="T31"/>
  <c r="S31"/>
  <c r="R31"/>
  <c r="Q31"/>
  <c r="P31"/>
  <c r="O31"/>
  <c r="N31"/>
  <c r="M31"/>
  <c r="L31"/>
  <c r="K31"/>
  <c r="Y30"/>
  <c r="X30"/>
  <c r="W30"/>
  <c r="V30"/>
  <c r="U30"/>
  <c r="T30"/>
  <c r="S30"/>
  <c r="R30"/>
  <c r="Q30"/>
  <c r="P30"/>
  <c r="O30"/>
  <c r="N30"/>
  <c r="M30"/>
  <c r="L30"/>
  <c r="K30"/>
  <c r="Y29"/>
  <c r="X29"/>
  <c r="W29"/>
  <c r="V29"/>
  <c r="U29"/>
  <c r="T29"/>
  <c r="S29"/>
  <c r="R29"/>
  <c r="Q29"/>
  <c r="P29"/>
  <c r="O29"/>
  <c r="N29"/>
  <c r="M29"/>
  <c r="L29"/>
  <c r="K29"/>
  <c r="Y28"/>
  <c r="X28"/>
  <c r="W28"/>
  <c r="V28"/>
  <c r="U28"/>
  <c r="T28"/>
  <c r="S28"/>
  <c r="R28"/>
  <c r="Q28"/>
  <c r="P28"/>
  <c r="O28"/>
  <c r="N28"/>
  <c r="M28"/>
  <c r="L28"/>
  <c r="K28"/>
  <c r="Y27"/>
  <c r="X27"/>
  <c r="W27"/>
  <c r="V27"/>
  <c r="U27"/>
  <c r="T27"/>
  <c r="S27"/>
  <c r="R27"/>
  <c r="Q27"/>
  <c r="P27"/>
  <c r="O27"/>
  <c r="N27"/>
  <c r="M27"/>
  <c r="L27"/>
  <c r="K27"/>
  <c r="Y26"/>
  <c r="X26"/>
  <c r="W26"/>
  <c r="V26"/>
  <c r="U26"/>
  <c r="T26"/>
  <c r="S26"/>
  <c r="R26"/>
  <c r="Q26"/>
  <c r="P26"/>
  <c r="O26"/>
  <c r="N26"/>
  <c r="M26"/>
  <c r="L26"/>
  <c r="K26"/>
  <c r="Y25"/>
  <c r="X25"/>
  <c r="W25"/>
  <c r="V25"/>
  <c r="U25"/>
  <c r="T25"/>
  <c r="S25"/>
  <c r="R25"/>
  <c r="Q25"/>
  <c r="P25"/>
  <c r="O25"/>
  <c r="N25"/>
  <c r="M25"/>
  <c r="L25"/>
  <c r="K25"/>
  <c r="Y24"/>
  <c r="X24"/>
  <c r="W24"/>
  <c r="V24"/>
  <c r="U24"/>
  <c r="T24"/>
  <c r="S24"/>
  <c r="R24"/>
  <c r="Q24"/>
  <c r="P24"/>
  <c r="O24"/>
  <c r="N24"/>
  <c r="M24"/>
  <c r="L24"/>
  <c r="K24"/>
  <c r="Y23"/>
  <c r="X23"/>
  <c r="W23"/>
  <c r="V23"/>
  <c r="U23"/>
  <c r="T23"/>
  <c r="S23"/>
  <c r="R23"/>
  <c r="Q23"/>
  <c r="P23"/>
  <c r="O23"/>
  <c r="N23"/>
  <c r="M23"/>
  <c r="L23"/>
  <c r="K23"/>
  <c r="Y22"/>
  <c r="X22"/>
  <c r="W22"/>
  <c r="V22"/>
  <c r="U22"/>
  <c r="T22"/>
  <c r="S22"/>
  <c r="R22"/>
  <c r="Q22"/>
  <c r="P22"/>
  <c r="O22"/>
  <c r="N22"/>
  <c r="M22"/>
  <c r="L22"/>
  <c r="K22"/>
  <c r="Y21"/>
  <c r="X21"/>
  <c r="W21"/>
  <c r="V21"/>
  <c r="U21"/>
  <c r="T21"/>
  <c r="S21"/>
  <c r="R21"/>
  <c r="Q21"/>
  <c r="P21"/>
  <c r="O21"/>
  <c r="N21"/>
  <c r="M21"/>
  <c r="L21"/>
  <c r="K21"/>
  <c r="Y20"/>
  <c r="X20"/>
  <c r="W20"/>
  <c r="V20"/>
  <c r="U20"/>
  <c r="T20"/>
  <c r="S20"/>
  <c r="R20"/>
  <c r="Q20"/>
  <c r="P20"/>
  <c r="O20"/>
  <c r="N20"/>
  <c r="M20"/>
  <c r="L20"/>
  <c r="K20"/>
  <c r="Y19"/>
  <c r="X19"/>
  <c r="W19"/>
  <c r="V19"/>
  <c r="U19"/>
  <c r="T19"/>
  <c r="S19"/>
  <c r="R19"/>
  <c r="Q19"/>
  <c r="P19"/>
  <c r="O19"/>
  <c r="N19"/>
  <c r="M19"/>
  <c r="L19"/>
  <c r="K19"/>
  <c r="Y18"/>
  <c r="X18"/>
  <c r="W18"/>
  <c r="V18"/>
  <c r="U18"/>
  <c r="T18"/>
  <c r="S18"/>
  <c r="R18"/>
  <c r="Q18"/>
  <c r="P18"/>
  <c r="O18"/>
  <c r="N18"/>
  <c r="M18"/>
  <c r="L18"/>
  <c r="K18"/>
  <c r="Y17"/>
  <c r="X17"/>
  <c r="W17"/>
  <c r="V17"/>
  <c r="U17"/>
  <c r="T17"/>
  <c r="S17"/>
  <c r="R17"/>
  <c r="Q17"/>
  <c r="P17"/>
  <c r="O17"/>
  <c r="N17"/>
  <c r="M17"/>
  <c r="L17"/>
  <c r="K17"/>
  <c r="Y16"/>
  <c r="X16"/>
  <c r="W16"/>
  <c r="V16"/>
  <c r="U16"/>
  <c r="T16"/>
  <c r="S16"/>
  <c r="R16"/>
  <c r="Q16"/>
  <c r="P16"/>
  <c r="O16"/>
  <c r="N16"/>
  <c r="M16"/>
  <c r="L16"/>
  <c r="K16"/>
  <c r="Y15"/>
  <c r="X15"/>
  <c r="W15"/>
  <c r="V15"/>
  <c r="U15"/>
  <c r="T15"/>
  <c r="S15"/>
  <c r="R15"/>
  <c r="Q15"/>
  <c r="P15"/>
  <c r="O15"/>
  <c r="N15"/>
  <c r="M15"/>
  <c r="L15"/>
  <c r="K15"/>
  <c r="Y14"/>
  <c r="X14"/>
  <c r="W14"/>
  <c r="V14"/>
  <c r="U14"/>
  <c r="T14"/>
  <c r="S14"/>
  <c r="R14"/>
  <c r="Q14"/>
  <c r="P14"/>
  <c r="O14"/>
  <c r="N14"/>
  <c r="M14"/>
  <c r="L14"/>
  <c r="K14"/>
  <c r="Y13"/>
  <c r="X13"/>
  <c r="W13"/>
  <c r="V13"/>
  <c r="U13"/>
  <c r="T13"/>
  <c r="S13"/>
  <c r="R13"/>
  <c r="Q13"/>
  <c r="P13"/>
  <c r="O13"/>
  <c r="N13"/>
  <c r="M13"/>
  <c r="L13"/>
  <c r="K13"/>
  <c r="Y12"/>
  <c r="X12"/>
  <c r="W12"/>
  <c r="V12"/>
  <c r="U12"/>
  <c r="T12"/>
  <c r="S12"/>
  <c r="R12"/>
  <c r="Q12"/>
  <c r="P12"/>
  <c r="O12"/>
  <c r="N12"/>
  <c r="M12"/>
  <c r="L12"/>
  <c r="K12"/>
  <c r="Y11"/>
  <c r="X11"/>
  <c r="W11"/>
  <c r="V11"/>
  <c r="U11"/>
  <c r="T11"/>
  <c r="S11"/>
  <c r="R11"/>
  <c r="Q11"/>
  <c r="P11"/>
  <c r="O11"/>
  <c r="N11"/>
  <c r="M11"/>
  <c r="L11"/>
  <c r="K11"/>
  <c r="Y10"/>
  <c r="X10"/>
  <c r="W10"/>
  <c r="V10"/>
  <c r="U10"/>
  <c r="T10"/>
  <c r="S10"/>
  <c r="R10"/>
  <c r="Q10"/>
  <c r="P10"/>
  <c r="O10"/>
  <c r="N10"/>
  <c r="M10"/>
  <c r="L10"/>
  <c r="K10"/>
  <c r="Y9"/>
  <c r="X9"/>
  <c r="W9"/>
  <c r="V9"/>
  <c r="U9"/>
  <c r="T9"/>
  <c r="S9"/>
  <c r="R9"/>
  <c r="Q9"/>
  <c r="P9"/>
  <c r="O9"/>
  <c r="N9"/>
  <c r="M9"/>
  <c r="L9"/>
  <c r="K9"/>
  <c r="Y8"/>
  <c r="X8"/>
  <c r="W8"/>
  <c r="V8"/>
  <c r="U8"/>
  <c r="T8"/>
  <c r="S8"/>
  <c r="R8"/>
  <c r="Q8"/>
  <c r="P8"/>
  <c r="O8"/>
  <c r="N8"/>
  <c r="M8"/>
  <c r="L8"/>
  <c r="K8"/>
  <c r="Y7"/>
  <c r="X7"/>
  <c r="W7"/>
  <c r="V7"/>
  <c r="U7"/>
  <c r="T7"/>
  <c r="S7"/>
  <c r="R7"/>
  <c r="Q7"/>
  <c r="P7"/>
  <c r="O7"/>
  <c r="N7"/>
  <c r="M7"/>
  <c r="L7"/>
  <c r="K7"/>
  <c r="Y6"/>
  <c r="X6"/>
  <c r="W6"/>
  <c r="V6"/>
  <c r="U6"/>
  <c r="T6"/>
  <c r="S6"/>
  <c r="R6"/>
  <c r="Q6"/>
  <c r="P6"/>
  <c r="O6"/>
  <c r="N6"/>
  <c r="M6"/>
  <c r="L6"/>
  <c r="K6"/>
  <c r="Y5"/>
  <c r="X5"/>
  <c r="W5"/>
  <c r="V5"/>
  <c r="U5"/>
  <c r="T5"/>
  <c r="S5"/>
  <c r="R5"/>
  <c r="Q5"/>
  <c r="P5"/>
  <c r="O5"/>
  <c r="N5"/>
  <c r="M5"/>
  <c r="L5"/>
  <c r="K5"/>
  <c r="Y4"/>
  <c r="X4"/>
  <c r="W4"/>
  <c r="V4"/>
  <c r="U4"/>
  <c r="T4"/>
  <c r="S4"/>
  <c r="R4"/>
  <c r="Q4"/>
  <c r="P4"/>
  <c r="O4"/>
  <c r="N4"/>
  <c r="M4"/>
  <c r="L4"/>
  <c r="K4"/>
  <c r="Y3"/>
  <c r="X3"/>
  <c r="W3"/>
  <c r="V3"/>
  <c r="U3"/>
  <c r="T3"/>
  <c r="S3"/>
  <c r="R3"/>
  <c r="Q3"/>
  <c r="P3"/>
  <c r="O3"/>
  <c r="N3"/>
  <c r="M3"/>
  <c r="L3"/>
  <c r="K3"/>
  <c r="E8" i="5"/>
  <c r="E4"/>
  <c r="S19" i="8"/>
  <c r="R19"/>
  <c r="Q19"/>
  <c r="P19"/>
  <c r="O19"/>
  <c r="N19"/>
  <c r="X96"/>
  <c r="W96"/>
  <c r="X193"/>
  <c r="W193"/>
  <c r="X192"/>
  <c r="W192"/>
  <c r="X191"/>
  <c r="W191"/>
  <c r="X190"/>
  <c r="W190"/>
  <c r="X189"/>
  <c r="W189"/>
  <c r="X188"/>
  <c r="W188"/>
  <c r="X187"/>
  <c r="W187"/>
  <c r="X186"/>
  <c r="W186"/>
  <c r="X185"/>
  <c r="W185"/>
  <c r="X184"/>
  <c r="W184"/>
  <c r="X183"/>
  <c r="W183"/>
  <c r="X182"/>
  <c r="W182"/>
  <c r="X181"/>
  <c r="W181"/>
  <c r="X180"/>
  <c r="W180"/>
  <c r="X179"/>
  <c r="W179"/>
  <c r="X178"/>
  <c r="W178"/>
  <c r="X177"/>
  <c r="W177"/>
  <c r="X176"/>
  <c r="W176"/>
  <c r="X175"/>
  <c r="W175"/>
  <c r="X174"/>
  <c r="W174"/>
  <c r="X173"/>
  <c r="W173"/>
  <c r="X172"/>
  <c r="W172"/>
  <c r="X171"/>
  <c r="W171"/>
  <c r="X170"/>
  <c r="W170"/>
  <c r="X169"/>
  <c r="W169"/>
  <c r="X168"/>
  <c r="W168"/>
  <c r="X167"/>
  <c r="W167"/>
  <c r="X166"/>
  <c r="W166"/>
  <c r="X165"/>
  <c r="W165"/>
  <c r="X164"/>
  <c r="W164"/>
  <c r="X163"/>
  <c r="W163"/>
  <c r="X162"/>
  <c r="W162"/>
  <c r="X161"/>
  <c r="W161"/>
  <c r="X160"/>
  <c r="W160"/>
  <c r="X159"/>
  <c r="W159"/>
  <c r="X158"/>
  <c r="W158"/>
  <c r="X157"/>
  <c r="W157"/>
  <c r="X156"/>
  <c r="W156"/>
  <c r="X155"/>
  <c r="W155"/>
  <c r="X154"/>
  <c r="W154"/>
  <c r="X153"/>
  <c r="W153"/>
  <c r="X152"/>
  <c r="W152"/>
  <c r="X151"/>
  <c r="W151"/>
  <c r="X150"/>
  <c r="W150"/>
  <c r="X149"/>
  <c r="W149"/>
  <c r="X148"/>
  <c r="W148"/>
  <c r="X147"/>
  <c r="W147"/>
  <c r="X146"/>
  <c r="W146"/>
  <c r="X145"/>
  <c r="W145"/>
  <c r="X144"/>
  <c r="W144"/>
  <c r="X143"/>
  <c r="W143"/>
  <c r="X142"/>
  <c r="W142"/>
  <c r="X141"/>
  <c r="W141"/>
  <c r="X140"/>
  <c r="W140"/>
  <c r="X139"/>
  <c r="W139"/>
  <c r="X138"/>
  <c r="W138"/>
  <c r="X137"/>
  <c r="W137"/>
  <c r="X136"/>
  <c r="W136"/>
  <c r="X135"/>
  <c r="W135"/>
  <c r="X134"/>
  <c r="W134"/>
  <c r="X133"/>
  <c r="W133"/>
  <c r="X132"/>
  <c r="W132"/>
  <c r="X131"/>
  <c r="W131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7"/>
  <c r="W107"/>
  <c r="X106"/>
  <c r="W106"/>
  <c r="X105"/>
  <c r="W105"/>
  <c r="X104"/>
  <c r="W104"/>
  <c r="X103"/>
  <c r="W103"/>
  <c r="X102"/>
  <c r="W102"/>
  <c r="X101"/>
  <c r="W101"/>
  <c r="X100"/>
  <c r="W100"/>
  <c r="X99"/>
  <c r="W99"/>
  <c r="X98"/>
  <c r="W98"/>
  <c r="X97"/>
  <c r="W97"/>
  <c r="X95"/>
  <c r="W95"/>
  <c r="X94"/>
  <c r="W94"/>
  <c r="X93"/>
  <c r="W93"/>
  <c r="X92"/>
  <c r="W92"/>
  <c r="X91"/>
  <c r="W91"/>
  <c r="X90"/>
  <c r="W90"/>
  <c r="X89"/>
  <c r="W89"/>
  <c r="X88"/>
  <c r="W88"/>
  <c r="X87"/>
  <c r="W87"/>
  <c r="X86"/>
  <c r="W86"/>
  <c r="X85"/>
  <c r="W85"/>
  <c r="X84"/>
  <c r="W84"/>
  <c r="X83"/>
  <c r="W83"/>
  <c r="X82"/>
  <c r="W82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55"/>
  <c r="W55"/>
  <c r="X54"/>
  <c r="W54"/>
  <c r="X53"/>
  <c r="W53"/>
  <c r="X52"/>
  <c r="W52"/>
  <c r="X51"/>
  <c r="W51"/>
  <c r="X50"/>
  <c r="W50"/>
  <c r="X49"/>
  <c r="W49"/>
  <c r="X48"/>
  <c r="W48"/>
  <c r="X47"/>
  <c r="W47"/>
  <c r="X46"/>
  <c r="W46"/>
  <c r="X45"/>
  <c r="W45"/>
  <c r="X44"/>
  <c r="W44"/>
  <c r="X43"/>
  <c r="W43"/>
  <c r="X42"/>
  <c r="W42"/>
  <c r="X41"/>
  <c r="W41"/>
  <c r="X40"/>
  <c r="W40"/>
  <c r="X39"/>
  <c r="W39"/>
  <c r="X38"/>
  <c r="W38"/>
  <c r="X37"/>
  <c r="W37"/>
  <c r="X36"/>
  <c r="W36"/>
  <c r="X35"/>
  <c r="W35"/>
  <c r="X34"/>
  <c r="W34"/>
  <c r="X33"/>
  <c r="W33"/>
  <c r="X32"/>
  <c r="W32"/>
  <c r="X31"/>
  <c r="W31"/>
  <c r="X30"/>
  <c r="W30"/>
  <c r="X29"/>
  <c r="W29"/>
  <c r="X28"/>
  <c r="W28"/>
  <c r="X27"/>
  <c r="W27"/>
  <c r="X26"/>
  <c r="W26"/>
  <c r="X25"/>
  <c r="W25"/>
  <c r="X24"/>
  <c r="W24"/>
  <c r="X23"/>
  <c r="W23"/>
  <c r="X22"/>
  <c r="W22"/>
  <c r="X21"/>
  <c r="W21"/>
  <c r="X20"/>
  <c r="W20"/>
  <c r="X19"/>
  <c r="W19"/>
  <c r="X18"/>
  <c r="W18"/>
  <c r="X17"/>
  <c r="W17"/>
  <c r="X16"/>
  <c r="W16"/>
  <c r="X15"/>
  <c r="W15"/>
  <c r="X14"/>
  <c r="W14"/>
  <c r="X13"/>
  <c r="W13"/>
  <c r="X12"/>
  <c r="W12"/>
  <c r="X11"/>
  <c r="W11"/>
  <c r="X10"/>
  <c r="W10"/>
  <c r="X9"/>
  <c r="W9"/>
  <c r="X8"/>
  <c r="W8"/>
  <c r="X7"/>
  <c r="W7"/>
  <c r="X6"/>
  <c r="W6"/>
  <c r="X5"/>
  <c r="W5"/>
  <c r="X4"/>
  <c r="W4"/>
  <c r="X3"/>
  <c r="W3"/>
  <c r="X2"/>
  <c r="W2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Y2"/>
  <c r="H9" i="7"/>
  <c r="F78" i="3"/>
  <c r="E78"/>
  <c r="G78" s="1"/>
  <c r="D78"/>
  <c r="F50"/>
  <c r="F64"/>
  <c r="E64"/>
  <c r="D64"/>
  <c r="D9" i="5"/>
  <c r="Z39" i="2"/>
  <c r="Y39"/>
  <c r="AG34"/>
  <c r="E50" i="3"/>
  <c r="D50"/>
  <c r="Y2" i="7"/>
  <c r="X2"/>
  <c r="W2"/>
  <c r="I20" s="1"/>
  <c r="B5"/>
  <c r="Y200" i="6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Y2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X200"/>
  <c r="W200"/>
  <c r="V200"/>
  <c r="U200"/>
  <c r="S200"/>
  <c r="R200"/>
  <c r="Q200"/>
  <c r="O200"/>
  <c r="N200"/>
  <c r="M200"/>
  <c r="L200"/>
  <c r="K200"/>
  <c r="X199"/>
  <c r="W199"/>
  <c r="V199"/>
  <c r="U199"/>
  <c r="S199"/>
  <c r="R199"/>
  <c r="Q199"/>
  <c r="O199"/>
  <c r="N199"/>
  <c r="M199"/>
  <c r="L199"/>
  <c r="K199"/>
  <c r="X198"/>
  <c r="W198"/>
  <c r="V198"/>
  <c r="U198"/>
  <c r="S198"/>
  <c r="R198"/>
  <c r="Q198"/>
  <c r="O198"/>
  <c r="N198"/>
  <c r="M198"/>
  <c r="L198"/>
  <c r="K198"/>
  <c r="X197"/>
  <c r="W197"/>
  <c r="V197"/>
  <c r="U197"/>
  <c r="S197"/>
  <c r="R197"/>
  <c r="Q197"/>
  <c r="O197"/>
  <c r="N197"/>
  <c r="M197"/>
  <c r="L197"/>
  <c r="K197"/>
  <c r="X196"/>
  <c r="W196"/>
  <c r="V196"/>
  <c r="U196"/>
  <c r="S196"/>
  <c r="R196"/>
  <c r="Q196"/>
  <c r="O196"/>
  <c r="N196"/>
  <c r="M196"/>
  <c r="L196"/>
  <c r="K196"/>
  <c r="X195"/>
  <c r="W195"/>
  <c r="V195"/>
  <c r="U195"/>
  <c r="S195"/>
  <c r="R195"/>
  <c r="Q195"/>
  <c r="O195"/>
  <c r="N195"/>
  <c r="M195"/>
  <c r="L195"/>
  <c r="K195"/>
  <c r="X194"/>
  <c r="W194"/>
  <c r="V194"/>
  <c r="U194"/>
  <c r="S194"/>
  <c r="R194"/>
  <c r="Q194"/>
  <c r="O194"/>
  <c r="N194"/>
  <c r="M194"/>
  <c r="L194"/>
  <c r="K194"/>
  <c r="X193"/>
  <c r="W193"/>
  <c r="V193"/>
  <c r="U193"/>
  <c r="S193"/>
  <c r="R193"/>
  <c r="Q193"/>
  <c r="O193"/>
  <c r="N193"/>
  <c r="M193"/>
  <c r="L193"/>
  <c r="K193"/>
  <c r="X192"/>
  <c r="W192"/>
  <c r="V192"/>
  <c r="U192"/>
  <c r="S192"/>
  <c r="R192"/>
  <c r="Q192"/>
  <c r="O192"/>
  <c r="N192"/>
  <c r="M192"/>
  <c r="L192"/>
  <c r="K192"/>
  <c r="X191"/>
  <c r="W191"/>
  <c r="V191"/>
  <c r="U191"/>
  <c r="S191"/>
  <c r="R191"/>
  <c r="Q191"/>
  <c r="O191"/>
  <c r="N191"/>
  <c r="M191"/>
  <c r="L191"/>
  <c r="K191"/>
  <c r="X190"/>
  <c r="W190"/>
  <c r="V190"/>
  <c r="U190"/>
  <c r="S190"/>
  <c r="R190"/>
  <c r="Q190"/>
  <c r="O190"/>
  <c r="N190"/>
  <c r="M190"/>
  <c r="L190"/>
  <c r="K190"/>
  <c r="X189"/>
  <c r="W189"/>
  <c r="V189"/>
  <c r="U189"/>
  <c r="S189"/>
  <c r="R189"/>
  <c r="Q189"/>
  <c r="O189"/>
  <c r="N189"/>
  <c r="M189"/>
  <c r="L189"/>
  <c r="K189"/>
  <c r="X188"/>
  <c r="W188"/>
  <c r="V188"/>
  <c r="U188"/>
  <c r="S188"/>
  <c r="R188"/>
  <c r="Q188"/>
  <c r="O188"/>
  <c r="N188"/>
  <c r="M188"/>
  <c r="L188"/>
  <c r="K188"/>
  <c r="X187"/>
  <c r="W187"/>
  <c r="V187"/>
  <c r="U187"/>
  <c r="S187"/>
  <c r="R187"/>
  <c r="Q187"/>
  <c r="O187"/>
  <c r="N187"/>
  <c r="M187"/>
  <c r="L187"/>
  <c r="K187"/>
  <c r="X186"/>
  <c r="W186"/>
  <c r="V186"/>
  <c r="U186"/>
  <c r="S186"/>
  <c r="R186"/>
  <c r="Q186"/>
  <c r="O186"/>
  <c r="N186"/>
  <c r="M186"/>
  <c r="L186"/>
  <c r="K186"/>
  <c r="X185"/>
  <c r="W185"/>
  <c r="V185"/>
  <c r="U185"/>
  <c r="S185"/>
  <c r="R185"/>
  <c r="Q185"/>
  <c r="O185"/>
  <c r="N185"/>
  <c r="M185"/>
  <c r="L185"/>
  <c r="K185"/>
  <c r="X184"/>
  <c r="W184"/>
  <c r="V184"/>
  <c r="U184"/>
  <c r="S184"/>
  <c r="R184"/>
  <c r="Q184"/>
  <c r="O184"/>
  <c r="N184"/>
  <c r="M184"/>
  <c r="L184"/>
  <c r="K184"/>
  <c r="X183"/>
  <c r="W183"/>
  <c r="V183"/>
  <c r="U183"/>
  <c r="S183"/>
  <c r="R183"/>
  <c r="Q183"/>
  <c r="O183"/>
  <c r="N183"/>
  <c r="M183"/>
  <c r="L183"/>
  <c r="K183"/>
  <c r="X182"/>
  <c r="W182"/>
  <c r="V182"/>
  <c r="U182"/>
  <c r="S182"/>
  <c r="R182"/>
  <c r="Q182"/>
  <c r="O182"/>
  <c r="N182"/>
  <c r="M182"/>
  <c r="L182"/>
  <c r="K182"/>
  <c r="X181"/>
  <c r="W181"/>
  <c r="V181"/>
  <c r="U181"/>
  <c r="S181"/>
  <c r="R181"/>
  <c r="Q181"/>
  <c r="O181"/>
  <c r="N181"/>
  <c r="M181"/>
  <c r="L181"/>
  <c r="K181"/>
  <c r="Y38" i="2"/>
  <c r="X157" i="6"/>
  <c r="W157"/>
  <c r="V157"/>
  <c r="U157"/>
  <c r="Q130"/>
  <c r="T130"/>
  <c r="AE29" i="2"/>
  <c r="Y37" s="1"/>
  <c r="D88" i="6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X2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  <c r="W2"/>
  <c r="V180" i="2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  <c r="I7" s="1"/>
  <c r="AD34"/>
  <c r="AD29"/>
  <c r="Y36" s="1"/>
  <c r="B8" i="6"/>
  <c r="V180" i="10"/>
  <c r="U180"/>
  <c r="S180"/>
  <c r="R180"/>
  <c r="Q180"/>
  <c r="P180"/>
  <c r="O180"/>
  <c r="N180"/>
  <c r="M180"/>
  <c r="L180"/>
  <c r="K180"/>
  <c r="V179"/>
  <c r="U179"/>
  <c r="S179"/>
  <c r="R179"/>
  <c r="Q179"/>
  <c r="P179"/>
  <c r="O179"/>
  <c r="N179"/>
  <c r="M179"/>
  <c r="L179"/>
  <c r="K179"/>
  <c r="V178"/>
  <c r="U178"/>
  <c r="S178"/>
  <c r="R178"/>
  <c r="Q178"/>
  <c r="P178"/>
  <c r="O178"/>
  <c r="N178"/>
  <c r="M178"/>
  <c r="L178"/>
  <c r="K178"/>
  <c r="V177"/>
  <c r="U177"/>
  <c r="S177"/>
  <c r="R177"/>
  <c r="Q177"/>
  <c r="P177"/>
  <c r="O177"/>
  <c r="N177"/>
  <c r="M177"/>
  <c r="L177"/>
  <c r="K177"/>
  <c r="V176"/>
  <c r="U176"/>
  <c r="S176"/>
  <c r="R176"/>
  <c r="Q176"/>
  <c r="P176"/>
  <c r="O176"/>
  <c r="N176"/>
  <c r="M176"/>
  <c r="L176"/>
  <c r="K176"/>
  <c r="V175"/>
  <c r="U175"/>
  <c r="S175"/>
  <c r="R175"/>
  <c r="Q175"/>
  <c r="P175"/>
  <c r="O175"/>
  <c r="N175"/>
  <c r="M175"/>
  <c r="L175"/>
  <c r="K175"/>
  <c r="V174"/>
  <c r="U174"/>
  <c r="S174"/>
  <c r="R174"/>
  <c r="Q174"/>
  <c r="P174"/>
  <c r="O174"/>
  <c r="N174"/>
  <c r="M174"/>
  <c r="L174"/>
  <c r="K174"/>
  <c r="V173"/>
  <c r="U173"/>
  <c r="S173"/>
  <c r="R173"/>
  <c r="Q173"/>
  <c r="P173"/>
  <c r="O173"/>
  <c r="N173"/>
  <c r="M173"/>
  <c r="L173"/>
  <c r="K173"/>
  <c r="V172"/>
  <c r="U172"/>
  <c r="S172"/>
  <c r="R172"/>
  <c r="Q172"/>
  <c r="P172"/>
  <c r="O172"/>
  <c r="N172"/>
  <c r="M172"/>
  <c r="L172"/>
  <c r="K172"/>
  <c r="V171"/>
  <c r="U171"/>
  <c r="S171"/>
  <c r="R171"/>
  <c r="Q171"/>
  <c r="P171"/>
  <c r="O171"/>
  <c r="N171"/>
  <c r="M171"/>
  <c r="L171"/>
  <c r="K171"/>
  <c r="V170"/>
  <c r="U170"/>
  <c r="S170"/>
  <c r="R170"/>
  <c r="Q170"/>
  <c r="P170"/>
  <c r="O170"/>
  <c r="N170"/>
  <c r="M170"/>
  <c r="L170"/>
  <c r="K170"/>
  <c r="V169"/>
  <c r="U169"/>
  <c r="S169"/>
  <c r="R169"/>
  <c r="Q169"/>
  <c r="P169"/>
  <c r="O169"/>
  <c r="N169"/>
  <c r="M169"/>
  <c r="L169"/>
  <c r="K169"/>
  <c r="V168"/>
  <c r="U168"/>
  <c r="S168"/>
  <c r="R168"/>
  <c r="Q168"/>
  <c r="P168"/>
  <c r="O168"/>
  <c r="N168"/>
  <c r="M168"/>
  <c r="L168"/>
  <c r="K168"/>
  <c r="V167"/>
  <c r="U167"/>
  <c r="S167"/>
  <c r="R167"/>
  <c r="Q167"/>
  <c r="P167"/>
  <c r="O167"/>
  <c r="N167"/>
  <c r="M167"/>
  <c r="L167"/>
  <c r="K167"/>
  <c r="V166"/>
  <c r="U166"/>
  <c r="S166"/>
  <c r="R166"/>
  <c r="Q166"/>
  <c r="P166"/>
  <c r="O166"/>
  <c r="N166"/>
  <c r="M166"/>
  <c r="L166"/>
  <c r="K166"/>
  <c r="V165"/>
  <c r="U165"/>
  <c r="S165"/>
  <c r="R165"/>
  <c r="Q165"/>
  <c r="P165"/>
  <c r="O165"/>
  <c r="N165"/>
  <c r="M165"/>
  <c r="L165"/>
  <c r="K165"/>
  <c r="V164"/>
  <c r="U164"/>
  <c r="S164"/>
  <c r="R164"/>
  <c r="Q164"/>
  <c r="P164"/>
  <c r="O164"/>
  <c r="N164"/>
  <c r="M164"/>
  <c r="L164"/>
  <c r="K164"/>
  <c r="V163"/>
  <c r="U163"/>
  <c r="S163"/>
  <c r="R163"/>
  <c r="Q163"/>
  <c r="P163"/>
  <c r="O163"/>
  <c r="N163"/>
  <c r="M163"/>
  <c r="L163"/>
  <c r="K163"/>
  <c r="V162"/>
  <c r="U162"/>
  <c r="S162"/>
  <c r="R162"/>
  <c r="Q162"/>
  <c r="P162"/>
  <c r="O162"/>
  <c r="N162"/>
  <c r="M162"/>
  <c r="L162"/>
  <c r="K162"/>
  <c r="V161"/>
  <c r="U161"/>
  <c r="S161"/>
  <c r="R161"/>
  <c r="Q161"/>
  <c r="P161"/>
  <c r="O161"/>
  <c r="N161"/>
  <c r="M161"/>
  <c r="L161"/>
  <c r="K161"/>
  <c r="V160"/>
  <c r="U160"/>
  <c r="S160"/>
  <c r="R160"/>
  <c r="Q160"/>
  <c r="P160"/>
  <c r="O160"/>
  <c r="N160"/>
  <c r="M160"/>
  <c r="L160"/>
  <c r="K160"/>
  <c r="V159"/>
  <c r="U159"/>
  <c r="S159"/>
  <c r="R159"/>
  <c r="Q159"/>
  <c r="P159"/>
  <c r="O159"/>
  <c r="N159"/>
  <c r="M159"/>
  <c r="L159"/>
  <c r="K159"/>
  <c r="V158"/>
  <c r="U158"/>
  <c r="S158"/>
  <c r="R158"/>
  <c r="Q158"/>
  <c r="P158"/>
  <c r="O158"/>
  <c r="N158"/>
  <c r="M158"/>
  <c r="L158"/>
  <c r="K158"/>
  <c r="V157"/>
  <c r="U157"/>
  <c r="S157"/>
  <c r="R157"/>
  <c r="Q157"/>
  <c r="P157"/>
  <c r="O157"/>
  <c r="N157"/>
  <c r="M157"/>
  <c r="L157"/>
  <c r="K157"/>
  <c r="V156"/>
  <c r="U156"/>
  <c r="S156"/>
  <c r="R156"/>
  <c r="Q156"/>
  <c r="P156"/>
  <c r="O156"/>
  <c r="N156"/>
  <c r="M156"/>
  <c r="L156"/>
  <c r="K156"/>
  <c r="V155"/>
  <c r="U155"/>
  <c r="S155"/>
  <c r="R155"/>
  <c r="Q155"/>
  <c r="P155"/>
  <c r="O155"/>
  <c r="N155"/>
  <c r="M155"/>
  <c r="L155"/>
  <c r="K155"/>
  <c r="V154"/>
  <c r="U154"/>
  <c r="S154"/>
  <c r="R154"/>
  <c r="Q154"/>
  <c r="P154"/>
  <c r="O154"/>
  <c r="N154"/>
  <c r="M154"/>
  <c r="L154"/>
  <c r="K154"/>
  <c r="V153"/>
  <c r="U153"/>
  <c r="S153"/>
  <c r="R153"/>
  <c r="Q153"/>
  <c r="P153"/>
  <c r="O153"/>
  <c r="N153"/>
  <c r="M153"/>
  <c r="L153"/>
  <c r="K153"/>
  <c r="V152"/>
  <c r="U152"/>
  <c r="S152"/>
  <c r="R152"/>
  <c r="Q152"/>
  <c r="P152"/>
  <c r="O152"/>
  <c r="N152"/>
  <c r="M152"/>
  <c r="L152"/>
  <c r="K152"/>
  <c r="V151"/>
  <c r="U151"/>
  <c r="T151"/>
  <c r="S151"/>
  <c r="R151"/>
  <c r="Q151"/>
  <c r="P151"/>
  <c r="O151"/>
  <c r="N151"/>
  <c r="M151"/>
  <c r="L151"/>
  <c r="K151"/>
  <c r="V150"/>
  <c r="U150"/>
  <c r="T150"/>
  <c r="S150"/>
  <c r="R150"/>
  <c r="Q150"/>
  <c r="P150"/>
  <c r="O150"/>
  <c r="N150"/>
  <c r="M150"/>
  <c r="L150"/>
  <c r="K150"/>
  <c r="V149"/>
  <c r="U149"/>
  <c r="T149"/>
  <c r="S149"/>
  <c r="R149"/>
  <c r="Q149"/>
  <c r="P149"/>
  <c r="O149"/>
  <c r="N149"/>
  <c r="M149"/>
  <c r="L149"/>
  <c r="K149"/>
  <c r="V148"/>
  <c r="U148"/>
  <c r="T148"/>
  <c r="S148"/>
  <c r="R148"/>
  <c r="Q148"/>
  <c r="P148"/>
  <c r="O148"/>
  <c r="N148"/>
  <c r="M148"/>
  <c r="L148"/>
  <c r="K148"/>
  <c r="V147"/>
  <c r="U147"/>
  <c r="T147"/>
  <c r="S147"/>
  <c r="R147"/>
  <c r="Q147"/>
  <c r="P147"/>
  <c r="O147"/>
  <c r="N147"/>
  <c r="M147"/>
  <c r="L147"/>
  <c r="K147"/>
  <c r="V146"/>
  <c r="U146"/>
  <c r="T146"/>
  <c r="S146"/>
  <c r="R146"/>
  <c r="Q146"/>
  <c r="P146"/>
  <c r="O146"/>
  <c r="N146"/>
  <c r="M146"/>
  <c r="L146"/>
  <c r="K146"/>
  <c r="V145"/>
  <c r="U145"/>
  <c r="T145"/>
  <c r="S145"/>
  <c r="R145"/>
  <c r="Q145"/>
  <c r="P145"/>
  <c r="O145"/>
  <c r="N145"/>
  <c r="M145"/>
  <c r="L145"/>
  <c r="K145"/>
  <c r="V144"/>
  <c r="U144"/>
  <c r="T144"/>
  <c r="S144"/>
  <c r="R144"/>
  <c r="Q144"/>
  <c r="P144"/>
  <c r="O144"/>
  <c r="N144"/>
  <c r="M144"/>
  <c r="L144"/>
  <c r="K144"/>
  <c r="V143"/>
  <c r="U143"/>
  <c r="T143"/>
  <c r="S143"/>
  <c r="R143"/>
  <c r="Q143"/>
  <c r="P143"/>
  <c r="O143"/>
  <c r="N143"/>
  <c r="M143"/>
  <c r="L143"/>
  <c r="K143"/>
  <c r="V142"/>
  <c r="U142"/>
  <c r="T142"/>
  <c r="S142"/>
  <c r="R142"/>
  <c r="Q142"/>
  <c r="P142"/>
  <c r="O142"/>
  <c r="N142"/>
  <c r="M142"/>
  <c r="L142"/>
  <c r="K142"/>
  <c r="V141"/>
  <c r="U141"/>
  <c r="T141"/>
  <c r="S141"/>
  <c r="R141"/>
  <c r="Q141"/>
  <c r="P141"/>
  <c r="O141"/>
  <c r="N141"/>
  <c r="M141"/>
  <c r="L141"/>
  <c r="K141"/>
  <c r="V140"/>
  <c r="U140"/>
  <c r="T140"/>
  <c r="S140"/>
  <c r="R140"/>
  <c r="Q140"/>
  <c r="P140"/>
  <c r="O140"/>
  <c r="N140"/>
  <c r="M140"/>
  <c r="L140"/>
  <c r="K140"/>
  <c r="V139"/>
  <c r="U139"/>
  <c r="T139"/>
  <c r="S139"/>
  <c r="R139"/>
  <c r="Q139"/>
  <c r="P139"/>
  <c r="O139"/>
  <c r="N139"/>
  <c r="M139"/>
  <c r="L139"/>
  <c r="K139"/>
  <c r="V138"/>
  <c r="U138"/>
  <c r="T138"/>
  <c r="S138"/>
  <c r="R138"/>
  <c r="Q138"/>
  <c r="P138"/>
  <c r="O138"/>
  <c r="N138"/>
  <c r="M138"/>
  <c r="L138"/>
  <c r="K138"/>
  <c r="V137"/>
  <c r="U137"/>
  <c r="T137"/>
  <c r="S137"/>
  <c r="R137"/>
  <c r="Q137"/>
  <c r="P137"/>
  <c r="O137"/>
  <c r="N137"/>
  <c r="M137"/>
  <c r="L137"/>
  <c r="K137"/>
  <c r="V136"/>
  <c r="U136"/>
  <c r="T136"/>
  <c r="S136"/>
  <c r="R136"/>
  <c r="Q136"/>
  <c r="P136"/>
  <c r="O136"/>
  <c r="N136"/>
  <c r="M136"/>
  <c r="L136"/>
  <c r="K136"/>
  <c r="V135"/>
  <c r="U135"/>
  <c r="T135"/>
  <c r="S135"/>
  <c r="R135"/>
  <c r="Q135"/>
  <c r="P135"/>
  <c r="O135"/>
  <c r="N135"/>
  <c r="M135"/>
  <c r="L135"/>
  <c r="K135"/>
  <c r="V134"/>
  <c r="U134"/>
  <c r="T134"/>
  <c r="S134"/>
  <c r="R134"/>
  <c r="Q134"/>
  <c r="P134"/>
  <c r="O134"/>
  <c r="N134"/>
  <c r="M134"/>
  <c r="L134"/>
  <c r="K134"/>
  <c r="V133"/>
  <c r="U133"/>
  <c r="T133"/>
  <c r="S133"/>
  <c r="R133"/>
  <c r="Q133"/>
  <c r="P133"/>
  <c r="O133"/>
  <c r="N133"/>
  <c r="M133"/>
  <c r="L133"/>
  <c r="K133"/>
  <c r="V132"/>
  <c r="U132"/>
  <c r="T132"/>
  <c r="S132"/>
  <c r="R132"/>
  <c r="Q132"/>
  <c r="P132"/>
  <c r="O132"/>
  <c r="N132"/>
  <c r="M132"/>
  <c r="L132"/>
  <c r="K132"/>
  <c r="V131"/>
  <c r="U131"/>
  <c r="T131"/>
  <c r="S131"/>
  <c r="R131"/>
  <c r="Q131"/>
  <c r="P131"/>
  <c r="O131"/>
  <c r="N131"/>
  <c r="M131"/>
  <c r="L131"/>
  <c r="K131"/>
  <c r="V130"/>
  <c r="U130"/>
  <c r="T130"/>
  <c r="S130"/>
  <c r="R130"/>
  <c r="Q130"/>
  <c r="P130"/>
  <c r="O130"/>
  <c r="N130"/>
  <c r="M130"/>
  <c r="L130"/>
  <c r="K130"/>
  <c r="V129"/>
  <c r="U129"/>
  <c r="T129"/>
  <c r="S129"/>
  <c r="R129"/>
  <c r="Q129"/>
  <c r="P129"/>
  <c r="O129"/>
  <c r="N129"/>
  <c r="M129"/>
  <c r="L129"/>
  <c r="K129"/>
  <c r="V128"/>
  <c r="U128"/>
  <c r="T128"/>
  <c r="S128"/>
  <c r="R128"/>
  <c r="Q128"/>
  <c r="P128"/>
  <c r="O128"/>
  <c r="N128"/>
  <c r="M128"/>
  <c r="L128"/>
  <c r="K128"/>
  <c r="V127"/>
  <c r="U127"/>
  <c r="T127"/>
  <c r="S127"/>
  <c r="R127"/>
  <c r="Q127"/>
  <c r="P127"/>
  <c r="O127"/>
  <c r="N127"/>
  <c r="M127"/>
  <c r="L127"/>
  <c r="K127"/>
  <c r="V126"/>
  <c r="U126"/>
  <c r="T126"/>
  <c r="S126"/>
  <c r="R126"/>
  <c r="Q126"/>
  <c r="P126"/>
  <c r="O126"/>
  <c r="N126"/>
  <c r="M126"/>
  <c r="L126"/>
  <c r="K126"/>
  <c r="V125"/>
  <c r="U125"/>
  <c r="T125"/>
  <c r="S125"/>
  <c r="R125"/>
  <c r="Q125"/>
  <c r="P125"/>
  <c r="O125"/>
  <c r="N125"/>
  <c r="M125"/>
  <c r="L125"/>
  <c r="K125"/>
  <c r="V124"/>
  <c r="U124"/>
  <c r="T124"/>
  <c r="S124"/>
  <c r="R124"/>
  <c r="Q124"/>
  <c r="P124"/>
  <c r="O124"/>
  <c r="N124"/>
  <c r="M124"/>
  <c r="L124"/>
  <c r="K124"/>
  <c r="V123"/>
  <c r="U123"/>
  <c r="T123"/>
  <c r="S123"/>
  <c r="R123"/>
  <c r="Q123"/>
  <c r="P123"/>
  <c r="O123"/>
  <c r="N123"/>
  <c r="M123"/>
  <c r="L123"/>
  <c r="K123"/>
  <c r="V122"/>
  <c r="U122"/>
  <c r="T122"/>
  <c r="S122"/>
  <c r="R122"/>
  <c r="Q122"/>
  <c r="P122"/>
  <c r="O122"/>
  <c r="N122"/>
  <c r="M122"/>
  <c r="L122"/>
  <c r="K122"/>
  <c r="V121"/>
  <c r="U121"/>
  <c r="T121"/>
  <c r="S121"/>
  <c r="R121"/>
  <c r="Q121"/>
  <c r="P121"/>
  <c r="O121"/>
  <c r="N121"/>
  <c r="M121"/>
  <c r="L121"/>
  <c r="K121"/>
  <c r="V120"/>
  <c r="U120"/>
  <c r="T120"/>
  <c r="S120"/>
  <c r="R120"/>
  <c r="Q120"/>
  <c r="P120"/>
  <c r="O120"/>
  <c r="N120"/>
  <c r="M120"/>
  <c r="L120"/>
  <c r="K120"/>
  <c r="V119"/>
  <c r="U119"/>
  <c r="T119"/>
  <c r="S119"/>
  <c r="R119"/>
  <c r="Q119"/>
  <c r="P119"/>
  <c r="O119"/>
  <c r="N119"/>
  <c r="M119"/>
  <c r="L119"/>
  <c r="K119"/>
  <c r="V118"/>
  <c r="U118"/>
  <c r="T118"/>
  <c r="S118"/>
  <c r="R118"/>
  <c r="Q118"/>
  <c r="P118"/>
  <c r="O118"/>
  <c r="N118"/>
  <c r="M118"/>
  <c r="L118"/>
  <c r="K118"/>
  <c r="V117"/>
  <c r="U117"/>
  <c r="T117"/>
  <c r="S117"/>
  <c r="R117"/>
  <c r="Q117"/>
  <c r="P117"/>
  <c r="O117"/>
  <c r="N117"/>
  <c r="M117"/>
  <c r="L117"/>
  <c r="K117"/>
  <c r="V116"/>
  <c r="U116"/>
  <c r="T116"/>
  <c r="S116"/>
  <c r="R116"/>
  <c r="Q116"/>
  <c r="P116"/>
  <c r="O116"/>
  <c r="N116"/>
  <c r="M116"/>
  <c r="L116"/>
  <c r="K116"/>
  <c r="V115"/>
  <c r="U115"/>
  <c r="T115"/>
  <c r="S115"/>
  <c r="R115"/>
  <c r="Q115"/>
  <c r="P115"/>
  <c r="O115"/>
  <c r="N115"/>
  <c r="M115"/>
  <c r="L115"/>
  <c r="K115"/>
  <c r="V114"/>
  <c r="U114"/>
  <c r="T114"/>
  <c r="S114"/>
  <c r="R114"/>
  <c r="Q114"/>
  <c r="P114"/>
  <c r="O114"/>
  <c r="N114"/>
  <c r="M114"/>
  <c r="L114"/>
  <c r="K114"/>
  <c r="V113"/>
  <c r="U113"/>
  <c r="T113"/>
  <c r="S113"/>
  <c r="R113"/>
  <c r="Q113"/>
  <c r="P113"/>
  <c r="O113"/>
  <c r="N113"/>
  <c r="M113"/>
  <c r="L113"/>
  <c r="K113"/>
  <c r="V112"/>
  <c r="U112"/>
  <c r="T112"/>
  <c r="S112"/>
  <c r="R112"/>
  <c r="Q112"/>
  <c r="P112"/>
  <c r="O112"/>
  <c r="N112"/>
  <c r="M112"/>
  <c r="L112"/>
  <c r="K112"/>
  <c r="V111"/>
  <c r="U111"/>
  <c r="T111"/>
  <c r="S111"/>
  <c r="R111"/>
  <c r="Q111"/>
  <c r="P111"/>
  <c r="O111"/>
  <c r="N111"/>
  <c r="M111"/>
  <c r="L111"/>
  <c r="K111"/>
  <c r="V110"/>
  <c r="U110"/>
  <c r="T110"/>
  <c r="S110"/>
  <c r="R110"/>
  <c r="Q110"/>
  <c r="P110"/>
  <c r="O110"/>
  <c r="N110"/>
  <c r="M110"/>
  <c r="L110"/>
  <c r="K110"/>
  <c r="V109"/>
  <c r="U109"/>
  <c r="T109"/>
  <c r="S109"/>
  <c r="R109"/>
  <c r="Q109"/>
  <c r="P109"/>
  <c r="O109"/>
  <c r="N109"/>
  <c r="M109"/>
  <c r="L109"/>
  <c r="K109"/>
  <c r="V108"/>
  <c r="U108"/>
  <c r="T108"/>
  <c r="S108"/>
  <c r="R108"/>
  <c r="Q108"/>
  <c r="P108"/>
  <c r="O108"/>
  <c r="N108"/>
  <c r="M108"/>
  <c r="L108"/>
  <c r="K108"/>
  <c r="V107"/>
  <c r="U107"/>
  <c r="T107"/>
  <c r="S107"/>
  <c r="R107"/>
  <c r="Q107"/>
  <c r="P107"/>
  <c r="O107"/>
  <c r="N107"/>
  <c r="M107"/>
  <c r="L107"/>
  <c r="K107"/>
  <c r="V106"/>
  <c r="U106"/>
  <c r="T106"/>
  <c r="S106"/>
  <c r="R106"/>
  <c r="Q106"/>
  <c r="P106"/>
  <c r="O106"/>
  <c r="N106"/>
  <c r="M106"/>
  <c r="L106"/>
  <c r="K106"/>
  <c r="V105"/>
  <c r="U105"/>
  <c r="T105"/>
  <c r="S105"/>
  <c r="R105"/>
  <c r="Q105"/>
  <c r="P105"/>
  <c r="O105"/>
  <c r="N105"/>
  <c r="M105"/>
  <c r="L105"/>
  <c r="K105"/>
  <c r="V104"/>
  <c r="U104"/>
  <c r="T104"/>
  <c r="S104"/>
  <c r="R104"/>
  <c r="Q104"/>
  <c r="P104"/>
  <c r="O104"/>
  <c r="N104"/>
  <c r="M104"/>
  <c r="L104"/>
  <c r="K104"/>
  <c r="V103"/>
  <c r="U103"/>
  <c r="T103"/>
  <c r="S103"/>
  <c r="R103"/>
  <c r="Q103"/>
  <c r="P103"/>
  <c r="O103"/>
  <c r="N103"/>
  <c r="M103"/>
  <c r="L103"/>
  <c r="K103"/>
  <c r="V102"/>
  <c r="U102"/>
  <c r="T102"/>
  <c r="S102"/>
  <c r="R102"/>
  <c r="Q102"/>
  <c r="P102"/>
  <c r="O102"/>
  <c r="N102"/>
  <c r="M102"/>
  <c r="L102"/>
  <c r="K102"/>
  <c r="V101"/>
  <c r="U101"/>
  <c r="T101"/>
  <c r="S101"/>
  <c r="R101"/>
  <c r="Q101"/>
  <c r="P101"/>
  <c r="O101"/>
  <c r="N101"/>
  <c r="M101"/>
  <c r="L101"/>
  <c r="K101"/>
  <c r="V100"/>
  <c r="U100"/>
  <c r="T100"/>
  <c r="S100"/>
  <c r="R100"/>
  <c r="Q100"/>
  <c r="P100"/>
  <c r="O100"/>
  <c r="N100"/>
  <c r="M100"/>
  <c r="L100"/>
  <c r="K100"/>
  <c r="V99"/>
  <c r="U99"/>
  <c r="T99"/>
  <c r="S99"/>
  <c r="R99"/>
  <c r="Q99"/>
  <c r="P99"/>
  <c r="O99"/>
  <c r="N99"/>
  <c r="M99"/>
  <c r="L99"/>
  <c r="K99"/>
  <c r="V98"/>
  <c r="U98"/>
  <c r="T98"/>
  <c r="S98"/>
  <c r="R98"/>
  <c r="Q98"/>
  <c r="P98"/>
  <c r="O98"/>
  <c r="N98"/>
  <c r="M98"/>
  <c r="L98"/>
  <c r="K98"/>
  <c r="V97"/>
  <c r="U97"/>
  <c r="T97"/>
  <c r="S97"/>
  <c r="R97"/>
  <c r="Q97"/>
  <c r="P97"/>
  <c r="O97"/>
  <c r="N97"/>
  <c r="M97"/>
  <c r="L97"/>
  <c r="K97"/>
  <c r="V96"/>
  <c r="U96"/>
  <c r="T96"/>
  <c r="S96"/>
  <c r="R96"/>
  <c r="Q96"/>
  <c r="P96"/>
  <c r="O96"/>
  <c r="N96"/>
  <c r="M96"/>
  <c r="L96"/>
  <c r="K96"/>
  <c r="V95"/>
  <c r="U95"/>
  <c r="T95"/>
  <c r="S95"/>
  <c r="R95"/>
  <c r="Q95"/>
  <c r="P95"/>
  <c r="O95"/>
  <c r="N95"/>
  <c r="M95"/>
  <c r="L95"/>
  <c r="K95"/>
  <c r="V94"/>
  <c r="U94"/>
  <c r="T94"/>
  <c r="S94"/>
  <c r="R94"/>
  <c r="Q94"/>
  <c r="P94"/>
  <c r="O94"/>
  <c r="N94"/>
  <c r="M94"/>
  <c r="L94"/>
  <c r="K94"/>
  <c r="V93"/>
  <c r="U93"/>
  <c r="T93"/>
  <c r="S93"/>
  <c r="R93"/>
  <c r="Q93"/>
  <c r="P93"/>
  <c r="O93"/>
  <c r="N93"/>
  <c r="M93"/>
  <c r="L93"/>
  <c r="K93"/>
  <c r="V92"/>
  <c r="U92"/>
  <c r="T92"/>
  <c r="S92"/>
  <c r="R92"/>
  <c r="Q92"/>
  <c r="P92"/>
  <c r="O92"/>
  <c r="N92"/>
  <c r="M92"/>
  <c r="L92"/>
  <c r="K92"/>
  <c r="V91"/>
  <c r="U91"/>
  <c r="T91"/>
  <c r="S91"/>
  <c r="R91"/>
  <c r="Q91"/>
  <c r="P91"/>
  <c r="O91"/>
  <c r="N91"/>
  <c r="M91"/>
  <c r="L91"/>
  <c r="K91"/>
  <c r="V90"/>
  <c r="U90"/>
  <c r="T90"/>
  <c r="S90"/>
  <c r="R90"/>
  <c r="Q90"/>
  <c r="P90"/>
  <c r="O90"/>
  <c r="N90"/>
  <c r="M90"/>
  <c r="L90"/>
  <c r="K90"/>
  <c r="V89"/>
  <c r="U89"/>
  <c r="T89"/>
  <c r="S89"/>
  <c r="R89"/>
  <c r="Q89"/>
  <c r="P89"/>
  <c r="O89"/>
  <c r="N89"/>
  <c r="M89"/>
  <c r="L89"/>
  <c r="K89"/>
  <c r="V88"/>
  <c r="U88"/>
  <c r="T88"/>
  <c r="S88"/>
  <c r="R88"/>
  <c r="Q88"/>
  <c r="P88"/>
  <c r="O88"/>
  <c r="N88"/>
  <c r="M88"/>
  <c r="L88"/>
  <c r="K88"/>
  <c r="V87"/>
  <c r="U87"/>
  <c r="T87"/>
  <c r="S87"/>
  <c r="R87"/>
  <c r="Q87"/>
  <c r="P87"/>
  <c r="O87"/>
  <c r="N87"/>
  <c r="M87"/>
  <c r="L87"/>
  <c r="K87"/>
  <c r="V86"/>
  <c r="U86"/>
  <c r="T86"/>
  <c r="S86"/>
  <c r="R86"/>
  <c r="Q86"/>
  <c r="P86"/>
  <c r="O86"/>
  <c r="N86"/>
  <c r="M86"/>
  <c r="L86"/>
  <c r="K86"/>
  <c r="V85"/>
  <c r="U85"/>
  <c r="T85"/>
  <c r="S85"/>
  <c r="R85"/>
  <c r="Q85"/>
  <c r="P85"/>
  <c r="O85"/>
  <c r="N85"/>
  <c r="M85"/>
  <c r="L85"/>
  <c r="K85"/>
  <c r="V84"/>
  <c r="U84"/>
  <c r="T84"/>
  <c r="S84"/>
  <c r="R84"/>
  <c r="Q84"/>
  <c r="P84"/>
  <c r="O84"/>
  <c r="N84"/>
  <c r="M84"/>
  <c r="L84"/>
  <c r="K84"/>
  <c r="V83"/>
  <c r="U83"/>
  <c r="T83"/>
  <c r="S83"/>
  <c r="R83"/>
  <c r="Q83"/>
  <c r="P83"/>
  <c r="O83"/>
  <c r="N83"/>
  <c r="M83"/>
  <c r="L83"/>
  <c r="K83"/>
  <c r="V82"/>
  <c r="U82"/>
  <c r="T82"/>
  <c r="S82"/>
  <c r="R82"/>
  <c r="Q82"/>
  <c r="P82"/>
  <c r="O82"/>
  <c r="N82"/>
  <c r="M82"/>
  <c r="L82"/>
  <c r="K82"/>
  <c r="V81"/>
  <c r="U81"/>
  <c r="T81"/>
  <c r="S81"/>
  <c r="R81"/>
  <c r="Q81"/>
  <c r="P81"/>
  <c r="O81"/>
  <c r="N81"/>
  <c r="M81"/>
  <c r="L81"/>
  <c r="K81"/>
  <c r="V80"/>
  <c r="U80"/>
  <c r="T80"/>
  <c r="S80"/>
  <c r="R80"/>
  <c r="Q80"/>
  <c r="P80"/>
  <c r="O80"/>
  <c r="N80"/>
  <c r="M80"/>
  <c r="L80"/>
  <c r="K80"/>
  <c r="V79"/>
  <c r="U79"/>
  <c r="T79"/>
  <c r="S79"/>
  <c r="R79"/>
  <c r="Q79"/>
  <c r="P79"/>
  <c r="O79"/>
  <c r="N79"/>
  <c r="M79"/>
  <c r="L79"/>
  <c r="K79"/>
  <c r="V78"/>
  <c r="U78"/>
  <c r="T78"/>
  <c r="S78"/>
  <c r="R78"/>
  <c r="Q78"/>
  <c r="P78"/>
  <c r="O78"/>
  <c r="N78"/>
  <c r="M78"/>
  <c r="L78"/>
  <c r="K78"/>
  <c r="V77"/>
  <c r="U77"/>
  <c r="T77"/>
  <c r="S77"/>
  <c r="R77"/>
  <c r="Q77"/>
  <c r="P77"/>
  <c r="O77"/>
  <c r="N77"/>
  <c r="M77"/>
  <c r="L77"/>
  <c r="K77"/>
  <c r="V76"/>
  <c r="U76"/>
  <c r="T76"/>
  <c r="S76"/>
  <c r="R76"/>
  <c r="Q76"/>
  <c r="P76"/>
  <c r="O76"/>
  <c r="N76"/>
  <c r="M76"/>
  <c r="L76"/>
  <c r="K76"/>
  <c r="V75"/>
  <c r="U75"/>
  <c r="T75"/>
  <c r="S75"/>
  <c r="R75"/>
  <c r="Q75"/>
  <c r="P75"/>
  <c r="O75"/>
  <c r="N75"/>
  <c r="M75"/>
  <c r="L75"/>
  <c r="K75"/>
  <c r="V74"/>
  <c r="U74"/>
  <c r="T74"/>
  <c r="S74"/>
  <c r="R74"/>
  <c r="Q74"/>
  <c r="P74"/>
  <c r="O74"/>
  <c r="N74"/>
  <c r="M74"/>
  <c r="L74"/>
  <c r="K74"/>
  <c r="V73"/>
  <c r="U73"/>
  <c r="T73"/>
  <c r="S73"/>
  <c r="R73"/>
  <c r="Q73"/>
  <c r="P73"/>
  <c r="O73"/>
  <c r="N73"/>
  <c r="M73"/>
  <c r="L73"/>
  <c r="K73"/>
  <c r="V72"/>
  <c r="U72"/>
  <c r="T72"/>
  <c r="S72"/>
  <c r="R72"/>
  <c r="Q72"/>
  <c r="P72"/>
  <c r="O72"/>
  <c r="N72"/>
  <c r="M72"/>
  <c r="L72"/>
  <c r="K72"/>
  <c r="V71"/>
  <c r="U71"/>
  <c r="T71"/>
  <c r="S71"/>
  <c r="R71"/>
  <c r="Q71"/>
  <c r="P71"/>
  <c r="O71"/>
  <c r="N71"/>
  <c r="M71"/>
  <c r="L71"/>
  <c r="K71"/>
  <c r="V70"/>
  <c r="U70"/>
  <c r="T70"/>
  <c r="S70"/>
  <c r="R70"/>
  <c r="Q70"/>
  <c r="P70"/>
  <c r="O70"/>
  <c r="N70"/>
  <c r="M70"/>
  <c r="L70"/>
  <c r="K70"/>
  <c r="V69"/>
  <c r="U69"/>
  <c r="T69"/>
  <c r="S69"/>
  <c r="R69"/>
  <c r="Q69"/>
  <c r="P69"/>
  <c r="O69"/>
  <c r="N69"/>
  <c r="M69"/>
  <c r="L69"/>
  <c r="K69"/>
  <c r="V68"/>
  <c r="U68"/>
  <c r="T68"/>
  <c r="S68"/>
  <c r="R68"/>
  <c r="Q68"/>
  <c r="P68"/>
  <c r="O68"/>
  <c r="N68"/>
  <c r="M68"/>
  <c r="L68"/>
  <c r="K68"/>
  <c r="V67"/>
  <c r="U67"/>
  <c r="T67"/>
  <c r="S67"/>
  <c r="R67"/>
  <c r="Q67"/>
  <c r="P67"/>
  <c r="O67"/>
  <c r="N67"/>
  <c r="M67"/>
  <c r="L67"/>
  <c r="K67"/>
  <c r="V66"/>
  <c r="U66"/>
  <c r="T66"/>
  <c r="S66"/>
  <c r="R66"/>
  <c r="Q66"/>
  <c r="P66"/>
  <c r="O66"/>
  <c r="N66"/>
  <c r="M66"/>
  <c r="L66"/>
  <c r="K66"/>
  <c r="V65"/>
  <c r="U65"/>
  <c r="T65"/>
  <c r="S65"/>
  <c r="R65"/>
  <c r="Q65"/>
  <c r="P65"/>
  <c r="O65"/>
  <c r="N65"/>
  <c r="M65"/>
  <c r="L65"/>
  <c r="K65"/>
  <c r="V64"/>
  <c r="U64"/>
  <c r="T64"/>
  <c r="S64"/>
  <c r="R64"/>
  <c r="Q64"/>
  <c r="P64"/>
  <c r="O64"/>
  <c r="N64"/>
  <c r="M64"/>
  <c r="L64"/>
  <c r="K64"/>
  <c r="V63"/>
  <c r="U63"/>
  <c r="T63"/>
  <c r="S63"/>
  <c r="R63"/>
  <c r="Q63"/>
  <c r="P63"/>
  <c r="O63"/>
  <c r="N63"/>
  <c r="M63"/>
  <c r="L63"/>
  <c r="K63"/>
  <c r="V62"/>
  <c r="U62"/>
  <c r="T62"/>
  <c r="S62"/>
  <c r="R62"/>
  <c r="Q62"/>
  <c r="P62"/>
  <c r="O62"/>
  <c r="N62"/>
  <c r="M62"/>
  <c r="L62"/>
  <c r="K62"/>
  <c r="V61"/>
  <c r="U61"/>
  <c r="T61"/>
  <c r="S61"/>
  <c r="R61"/>
  <c r="Q61"/>
  <c r="P61"/>
  <c r="O61"/>
  <c r="N61"/>
  <c r="M61"/>
  <c r="L61"/>
  <c r="K61"/>
  <c r="V60"/>
  <c r="U60"/>
  <c r="T60"/>
  <c r="S60"/>
  <c r="R60"/>
  <c r="Q60"/>
  <c r="P60"/>
  <c r="O60"/>
  <c r="N60"/>
  <c r="M60"/>
  <c r="L60"/>
  <c r="K60"/>
  <c r="V59"/>
  <c r="U59"/>
  <c r="T59"/>
  <c r="S59"/>
  <c r="R59"/>
  <c r="Q59"/>
  <c r="P59"/>
  <c r="O59"/>
  <c r="N59"/>
  <c r="M59"/>
  <c r="L59"/>
  <c r="K59"/>
  <c r="V58"/>
  <c r="U58"/>
  <c r="T58"/>
  <c r="S58"/>
  <c r="R58"/>
  <c r="Q58"/>
  <c r="P58"/>
  <c r="O58"/>
  <c r="N58"/>
  <c r="M58"/>
  <c r="L58"/>
  <c r="K58"/>
  <c r="V57"/>
  <c r="U57"/>
  <c r="T57"/>
  <c r="S57"/>
  <c r="R57"/>
  <c r="Q57"/>
  <c r="P57"/>
  <c r="O57"/>
  <c r="N57"/>
  <c r="M57"/>
  <c r="L57"/>
  <c r="K57"/>
  <c r="V56"/>
  <c r="U56"/>
  <c r="T56"/>
  <c r="S56"/>
  <c r="R56"/>
  <c r="Q56"/>
  <c r="P56"/>
  <c r="O56"/>
  <c r="N56"/>
  <c r="M56"/>
  <c r="L56"/>
  <c r="K56"/>
  <c r="V55"/>
  <c r="U55"/>
  <c r="T55"/>
  <c r="S55"/>
  <c r="R55"/>
  <c r="Q55"/>
  <c r="P55"/>
  <c r="O55"/>
  <c r="N55"/>
  <c r="M55"/>
  <c r="L55"/>
  <c r="K55"/>
  <c r="V54"/>
  <c r="U54"/>
  <c r="T54"/>
  <c r="S54"/>
  <c r="R54"/>
  <c r="Q54"/>
  <c r="P54"/>
  <c r="O54"/>
  <c r="N54"/>
  <c r="M54"/>
  <c r="L54"/>
  <c r="K54"/>
  <c r="V53"/>
  <c r="U53"/>
  <c r="T53"/>
  <c r="S53"/>
  <c r="R53"/>
  <c r="Q53"/>
  <c r="P53"/>
  <c r="O53"/>
  <c r="N53"/>
  <c r="M53"/>
  <c r="L53"/>
  <c r="K53"/>
  <c r="V52"/>
  <c r="U52"/>
  <c r="T52"/>
  <c r="S52"/>
  <c r="R52"/>
  <c r="Q52"/>
  <c r="P52"/>
  <c r="O52"/>
  <c r="N52"/>
  <c r="M52"/>
  <c r="L52"/>
  <c r="K52"/>
  <c r="V51"/>
  <c r="U51"/>
  <c r="T51"/>
  <c r="S51"/>
  <c r="R51"/>
  <c r="Q51"/>
  <c r="P51"/>
  <c r="O51"/>
  <c r="N51"/>
  <c r="M51"/>
  <c r="L51"/>
  <c r="K51"/>
  <c r="V50"/>
  <c r="U50"/>
  <c r="T50"/>
  <c r="S50"/>
  <c r="R50"/>
  <c r="Q50"/>
  <c r="P50"/>
  <c r="O50"/>
  <c r="N50"/>
  <c r="M50"/>
  <c r="L50"/>
  <c r="K50"/>
  <c r="V49"/>
  <c r="U49"/>
  <c r="T49"/>
  <c r="S49"/>
  <c r="R49"/>
  <c r="Q49"/>
  <c r="P49"/>
  <c r="O49"/>
  <c r="N49"/>
  <c r="M49"/>
  <c r="L49"/>
  <c r="K49"/>
  <c r="V48"/>
  <c r="U48"/>
  <c r="T48"/>
  <c r="S48"/>
  <c r="R48"/>
  <c r="Q48"/>
  <c r="P48"/>
  <c r="O48"/>
  <c r="N48"/>
  <c r="M48"/>
  <c r="L48"/>
  <c r="K48"/>
  <c r="V47"/>
  <c r="U47"/>
  <c r="T47"/>
  <c r="S47"/>
  <c r="R47"/>
  <c r="Q47"/>
  <c r="P47"/>
  <c r="O47"/>
  <c r="N47"/>
  <c r="M47"/>
  <c r="L47"/>
  <c r="K47"/>
  <c r="V46"/>
  <c r="U46"/>
  <c r="T46"/>
  <c r="S46"/>
  <c r="R46"/>
  <c r="Q46"/>
  <c r="P46"/>
  <c r="O46"/>
  <c r="N46"/>
  <c r="M46"/>
  <c r="L46"/>
  <c r="K46"/>
  <c r="V45"/>
  <c r="U45"/>
  <c r="T45"/>
  <c r="S45"/>
  <c r="R45"/>
  <c r="Q45"/>
  <c r="P45"/>
  <c r="O45"/>
  <c r="N45"/>
  <c r="M45"/>
  <c r="L45"/>
  <c r="K45"/>
  <c r="V44"/>
  <c r="U44"/>
  <c r="T44"/>
  <c r="S44"/>
  <c r="R44"/>
  <c r="Q44"/>
  <c r="P44"/>
  <c r="O44"/>
  <c r="N44"/>
  <c r="M44"/>
  <c r="L44"/>
  <c r="K44"/>
  <c r="V43"/>
  <c r="U43"/>
  <c r="T43"/>
  <c r="S43"/>
  <c r="R43"/>
  <c r="Q43"/>
  <c r="P43"/>
  <c r="O43"/>
  <c r="N43"/>
  <c r="M43"/>
  <c r="L43"/>
  <c r="K43"/>
  <c r="V42"/>
  <c r="U42"/>
  <c r="T42"/>
  <c r="S42"/>
  <c r="R42"/>
  <c r="Q42"/>
  <c r="P42"/>
  <c r="O42"/>
  <c r="N42"/>
  <c r="M42"/>
  <c r="L42"/>
  <c r="K42"/>
  <c r="V41"/>
  <c r="U41"/>
  <c r="T41"/>
  <c r="S41"/>
  <c r="R41"/>
  <c r="Q41"/>
  <c r="P41"/>
  <c r="O41"/>
  <c r="N41"/>
  <c r="M41"/>
  <c r="L41"/>
  <c r="K41"/>
  <c r="V40"/>
  <c r="U40"/>
  <c r="T40"/>
  <c r="S40"/>
  <c r="R40"/>
  <c r="Q40"/>
  <c r="P40"/>
  <c r="O40"/>
  <c r="N40"/>
  <c r="M40"/>
  <c r="L40"/>
  <c r="K40"/>
  <c r="V39"/>
  <c r="U39"/>
  <c r="T39"/>
  <c r="S39"/>
  <c r="R39"/>
  <c r="Q39"/>
  <c r="P39"/>
  <c r="O39"/>
  <c r="N39"/>
  <c r="M39"/>
  <c r="L39"/>
  <c r="K39"/>
  <c r="V38"/>
  <c r="U38"/>
  <c r="T38"/>
  <c r="S38"/>
  <c r="R38"/>
  <c r="Q38"/>
  <c r="P38"/>
  <c r="O38"/>
  <c r="N38"/>
  <c r="M38"/>
  <c r="L38"/>
  <c r="K38"/>
  <c r="V37"/>
  <c r="U37"/>
  <c r="T37"/>
  <c r="S37"/>
  <c r="R37"/>
  <c r="Q37"/>
  <c r="P37"/>
  <c r="O37"/>
  <c r="N37"/>
  <c r="M37"/>
  <c r="L37"/>
  <c r="K37"/>
  <c r="V36"/>
  <c r="U36"/>
  <c r="T36"/>
  <c r="S36"/>
  <c r="R36"/>
  <c r="Q36"/>
  <c r="P36"/>
  <c r="O36"/>
  <c r="N36"/>
  <c r="M36"/>
  <c r="L36"/>
  <c r="K36"/>
  <c r="V35"/>
  <c r="U35"/>
  <c r="T35"/>
  <c r="S35"/>
  <c r="R35"/>
  <c r="Q35"/>
  <c r="P35"/>
  <c r="O35"/>
  <c r="N35"/>
  <c r="M35"/>
  <c r="L35"/>
  <c r="K35"/>
  <c r="V34"/>
  <c r="U34"/>
  <c r="T34"/>
  <c r="S34"/>
  <c r="R34"/>
  <c r="Q34"/>
  <c r="P34"/>
  <c r="O34"/>
  <c r="N34"/>
  <c r="M34"/>
  <c r="L34"/>
  <c r="K34"/>
  <c r="V33"/>
  <c r="U33"/>
  <c r="T33"/>
  <c r="S33"/>
  <c r="R33"/>
  <c r="Q33"/>
  <c r="P33"/>
  <c r="O33"/>
  <c r="N33"/>
  <c r="M33"/>
  <c r="L33"/>
  <c r="K33"/>
  <c r="V32"/>
  <c r="U32"/>
  <c r="T32"/>
  <c r="S32"/>
  <c r="R32"/>
  <c r="Q32"/>
  <c r="P32"/>
  <c r="O32"/>
  <c r="N32"/>
  <c r="M32"/>
  <c r="L32"/>
  <c r="K32"/>
  <c r="V31"/>
  <c r="U31"/>
  <c r="T31"/>
  <c r="S31"/>
  <c r="R31"/>
  <c r="Q31"/>
  <c r="P31"/>
  <c r="O31"/>
  <c r="N31"/>
  <c r="M31"/>
  <c r="L31"/>
  <c r="K31"/>
  <c r="V30"/>
  <c r="U30"/>
  <c r="T30"/>
  <c r="S30"/>
  <c r="R30"/>
  <c r="Q30"/>
  <c r="P30"/>
  <c r="O30"/>
  <c r="N30"/>
  <c r="M30"/>
  <c r="L30"/>
  <c r="K30"/>
  <c r="V29"/>
  <c r="U29"/>
  <c r="T29"/>
  <c r="S29"/>
  <c r="R29"/>
  <c r="Q29"/>
  <c r="P29"/>
  <c r="O29"/>
  <c r="N29"/>
  <c r="M29"/>
  <c r="L29"/>
  <c r="K29"/>
  <c r="V28"/>
  <c r="U28"/>
  <c r="T28"/>
  <c r="S28"/>
  <c r="R28"/>
  <c r="Q28"/>
  <c r="P28"/>
  <c r="O28"/>
  <c r="N28"/>
  <c r="M28"/>
  <c r="L28"/>
  <c r="K28"/>
  <c r="V27"/>
  <c r="U27"/>
  <c r="T27"/>
  <c r="S27"/>
  <c r="R27"/>
  <c r="Q27"/>
  <c r="P27"/>
  <c r="O27"/>
  <c r="N27"/>
  <c r="M27"/>
  <c r="L27"/>
  <c r="K27"/>
  <c r="V26"/>
  <c r="U26"/>
  <c r="T26"/>
  <c r="S26"/>
  <c r="R26"/>
  <c r="Q26"/>
  <c r="P26"/>
  <c r="O26"/>
  <c r="N26"/>
  <c r="M26"/>
  <c r="L26"/>
  <c r="K26"/>
  <c r="V25"/>
  <c r="U25"/>
  <c r="T25"/>
  <c r="S25"/>
  <c r="R25"/>
  <c r="Q25"/>
  <c r="P25"/>
  <c r="O25"/>
  <c r="N25"/>
  <c r="M25"/>
  <c r="L25"/>
  <c r="K25"/>
  <c r="V24"/>
  <c r="U24"/>
  <c r="T24"/>
  <c r="S24"/>
  <c r="R24"/>
  <c r="Q24"/>
  <c r="P24"/>
  <c r="O24"/>
  <c r="N24"/>
  <c r="M24"/>
  <c r="L24"/>
  <c r="K24"/>
  <c r="V23"/>
  <c r="U23"/>
  <c r="T23"/>
  <c r="S23"/>
  <c r="R23"/>
  <c r="Q23"/>
  <c r="P23"/>
  <c r="O23"/>
  <c r="N23"/>
  <c r="M23"/>
  <c r="L23"/>
  <c r="K23"/>
  <c r="V22"/>
  <c r="U22"/>
  <c r="T22"/>
  <c r="S22"/>
  <c r="R22"/>
  <c r="Q22"/>
  <c r="P22"/>
  <c r="O22"/>
  <c r="N22"/>
  <c r="M22"/>
  <c r="L22"/>
  <c r="K22"/>
  <c r="V21"/>
  <c r="U21"/>
  <c r="T21"/>
  <c r="S21"/>
  <c r="R21"/>
  <c r="Q21"/>
  <c r="P21"/>
  <c r="O21"/>
  <c r="N21"/>
  <c r="M21"/>
  <c r="L21"/>
  <c r="K21"/>
  <c r="V20"/>
  <c r="U20"/>
  <c r="T20"/>
  <c r="S20"/>
  <c r="R20"/>
  <c r="Q20"/>
  <c r="P20"/>
  <c r="O20"/>
  <c r="N20"/>
  <c r="M20"/>
  <c r="L20"/>
  <c r="K20"/>
  <c r="V19"/>
  <c r="U19"/>
  <c r="T19"/>
  <c r="S19"/>
  <c r="R19"/>
  <c r="Q19"/>
  <c r="P19"/>
  <c r="O19"/>
  <c r="N19"/>
  <c r="M19"/>
  <c r="L19"/>
  <c r="K19"/>
  <c r="V18"/>
  <c r="U18"/>
  <c r="T18"/>
  <c r="S18"/>
  <c r="R18"/>
  <c r="Q18"/>
  <c r="P18"/>
  <c r="O18"/>
  <c r="N18"/>
  <c r="M18"/>
  <c r="L18"/>
  <c r="K18"/>
  <c r="V17"/>
  <c r="U17"/>
  <c r="T17"/>
  <c r="S17"/>
  <c r="R17"/>
  <c r="Q17"/>
  <c r="P17"/>
  <c r="O17"/>
  <c r="N17"/>
  <c r="M17"/>
  <c r="L17"/>
  <c r="K17"/>
  <c r="V16"/>
  <c r="U16"/>
  <c r="T16"/>
  <c r="S16"/>
  <c r="R16"/>
  <c r="Q16"/>
  <c r="P16"/>
  <c r="O16"/>
  <c r="N16"/>
  <c r="M16"/>
  <c r="L16"/>
  <c r="K16"/>
  <c r="V15"/>
  <c r="U15"/>
  <c r="T15"/>
  <c r="S15"/>
  <c r="R15"/>
  <c r="Q15"/>
  <c r="P15"/>
  <c r="O15"/>
  <c r="N15"/>
  <c r="M15"/>
  <c r="L15"/>
  <c r="K15"/>
  <c r="V14"/>
  <c r="U14"/>
  <c r="T14"/>
  <c r="S14"/>
  <c r="R14"/>
  <c r="Q14"/>
  <c r="P14"/>
  <c r="O14"/>
  <c r="N14"/>
  <c r="M14"/>
  <c r="L14"/>
  <c r="K14"/>
  <c r="V13"/>
  <c r="U13"/>
  <c r="T13"/>
  <c r="S13"/>
  <c r="R13"/>
  <c r="Q13"/>
  <c r="P13"/>
  <c r="O13"/>
  <c r="N13"/>
  <c r="M13"/>
  <c r="L13"/>
  <c r="K13"/>
  <c r="V12"/>
  <c r="U12"/>
  <c r="T12"/>
  <c r="S12"/>
  <c r="R12"/>
  <c r="Q12"/>
  <c r="P12"/>
  <c r="O12"/>
  <c r="N12"/>
  <c r="M12"/>
  <c r="L12"/>
  <c r="K12"/>
  <c r="V11"/>
  <c r="U11"/>
  <c r="T11"/>
  <c r="S11"/>
  <c r="R11"/>
  <c r="Q11"/>
  <c r="P11"/>
  <c r="O11"/>
  <c r="N11"/>
  <c r="M11"/>
  <c r="L11"/>
  <c r="K11"/>
  <c r="V10"/>
  <c r="U10"/>
  <c r="T10"/>
  <c r="S10"/>
  <c r="R10"/>
  <c r="Q10"/>
  <c r="P10"/>
  <c r="O10"/>
  <c r="N10"/>
  <c r="M10"/>
  <c r="L10"/>
  <c r="K10"/>
  <c r="V9"/>
  <c r="U9"/>
  <c r="T9"/>
  <c r="S9"/>
  <c r="R9"/>
  <c r="Q9"/>
  <c r="P9"/>
  <c r="O9"/>
  <c r="N9"/>
  <c r="M9"/>
  <c r="L9"/>
  <c r="K9"/>
  <c r="V8"/>
  <c r="U8"/>
  <c r="T8"/>
  <c r="S8"/>
  <c r="R8"/>
  <c r="Q8"/>
  <c r="P8"/>
  <c r="O8"/>
  <c r="N8"/>
  <c r="M8"/>
  <c r="L8"/>
  <c r="K8"/>
  <c r="V7"/>
  <c r="U7"/>
  <c r="T7"/>
  <c r="S7"/>
  <c r="R7"/>
  <c r="Q7"/>
  <c r="P7"/>
  <c r="O7"/>
  <c r="N7"/>
  <c r="M7"/>
  <c r="L7"/>
  <c r="K7"/>
  <c r="V6"/>
  <c r="U6"/>
  <c r="T6"/>
  <c r="S6"/>
  <c r="R6"/>
  <c r="Q6"/>
  <c r="P6"/>
  <c r="O6"/>
  <c r="N6"/>
  <c r="M6"/>
  <c r="L6"/>
  <c r="K6"/>
  <c r="V5"/>
  <c r="U5"/>
  <c r="T5"/>
  <c r="S5"/>
  <c r="R5"/>
  <c r="Q5"/>
  <c r="P5"/>
  <c r="O5"/>
  <c r="N5"/>
  <c r="M5"/>
  <c r="L5"/>
  <c r="K5"/>
  <c r="V4"/>
  <c r="U4"/>
  <c r="T4"/>
  <c r="S4"/>
  <c r="R4"/>
  <c r="Q4"/>
  <c r="P4"/>
  <c r="O4"/>
  <c r="N4"/>
  <c r="M4"/>
  <c r="L4"/>
  <c r="K4"/>
  <c r="V3"/>
  <c r="U3"/>
  <c r="T3"/>
  <c r="S3"/>
  <c r="R3"/>
  <c r="Q3"/>
  <c r="P3"/>
  <c r="O3"/>
  <c r="N3"/>
  <c r="M3"/>
  <c r="L3"/>
  <c r="K3"/>
  <c r="H3"/>
  <c r="G3"/>
  <c r="V2"/>
  <c r="I19" s="1"/>
  <c r="U2"/>
  <c r="T2"/>
  <c r="I18" s="1"/>
  <c r="S2"/>
  <c r="I15" s="1"/>
  <c r="R2"/>
  <c r="Q2"/>
  <c r="I13" s="1"/>
  <c r="P2"/>
  <c r="I12" s="1"/>
  <c r="O2"/>
  <c r="I11" s="1"/>
  <c r="N2"/>
  <c r="I10" s="1"/>
  <c r="M2"/>
  <c r="H7" s="1"/>
  <c r="L2"/>
  <c r="H5" s="1"/>
  <c r="K2"/>
  <c r="V180" i="9"/>
  <c r="U180"/>
  <c r="S180"/>
  <c r="R180"/>
  <c r="Q180"/>
  <c r="P180"/>
  <c r="O180"/>
  <c r="N180"/>
  <c r="M180"/>
  <c r="L180"/>
  <c r="K180"/>
  <c r="V179"/>
  <c r="U179"/>
  <c r="S179"/>
  <c r="R179"/>
  <c r="Q179"/>
  <c r="P179"/>
  <c r="O179"/>
  <c r="N179"/>
  <c r="M179"/>
  <c r="L179"/>
  <c r="K179"/>
  <c r="V178"/>
  <c r="U178"/>
  <c r="S178"/>
  <c r="R178"/>
  <c r="Q178"/>
  <c r="P178"/>
  <c r="O178"/>
  <c r="N178"/>
  <c r="M178"/>
  <c r="L178"/>
  <c r="K178"/>
  <c r="V177"/>
  <c r="U177"/>
  <c r="S177"/>
  <c r="R177"/>
  <c r="Q177"/>
  <c r="P177"/>
  <c r="O177"/>
  <c r="N177"/>
  <c r="M177"/>
  <c r="L177"/>
  <c r="K177"/>
  <c r="V176"/>
  <c r="U176"/>
  <c r="S176"/>
  <c r="R176"/>
  <c r="Q176"/>
  <c r="P176"/>
  <c r="O176"/>
  <c r="N176"/>
  <c r="M176"/>
  <c r="L176"/>
  <c r="K176"/>
  <c r="V175"/>
  <c r="U175"/>
  <c r="S175"/>
  <c r="R175"/>
  <c r="Q175"/>
  <c r="P175"/>
  <c r="O175"/>
  <c r="N175"/>
  <c r="M175"/>
  <c r="L175"/>
  <c r="K175"/>
  <c r="V174"/>
  <c r="U174"/>
  <c r="S174"/>
  <c r="R174"/>
  <c r="Q174"/>
  <c r="P174"/>
  <c r="O174"/>
  <c r="N174"/>
  <c r="M174"/>
  <c r="L174"/>
  <c r="K174"/>
  <c r="V173"/>
  <c r="U173"/>
  <c r="S173"/>
  <c r="R173"/>
  <c r="Q173"/>
  <c r="P173"/>
  <c r="O173"/>
  <c r="N173"/>
  <c r="M173"/>
  <c r="L173"/>
  <c r="K173"/>
  <c r="V172"/>
  <c r="U172"/>
  <c r="S172"/>
  <c r="R172"/>
  <c r="Q172"/>
  <c r="P172"/>
  <c r="O172"/>
  <c r="N172"/>
  <c r="M172"/>
  <c r="L172"/>
  <c r="K172"/>
  <c r="V171"/>
  <c r="U171"/>
  <c r="S171"/>
  <c r="R171"/>
  <c r="Q171"/>
  <c r="P171"/>
  <c r="O171"/>
  <c r="N171"/>
  <c r="M171"/>
  <c r="L171"/>
  <c r="K171"/>
  <c r="V170"/>
  <c r="U170"/>
  <c r="S170"/>
  <c r="R170"/>
  <c r="Q170"/>
  <c r="P170"/>
  <c r="O170"/>
  <c r="N170"/>
  <c r="M170"/>
  <c r="L170"/>
  <c r="K170"/>
  <c r="V169"/>
  <c r="U169"/>
  <c r="S169"/>
  <c r="R169"/>
  <c r="Q169"/>
  <c r="P169"/>
  <c r="O169"/>
  <c r="N169"/>
  <c r="M169"/>
  <c r="L169"/>
  <c r="K169"/>
  <c r="V168"/>
  <c r="U168"/>
  <c r="S168"/>
  <c r="R168"/>
  <c r="Q168"/>
  <c r="P168"/>
  <c r="O168"/>
  <c r="N168"/>
  <c r="M168"/>
  <c r="L168"/>
  <c r="K168"/>
  <c r="V167"/>
  <c r="U167"/>
  <c r="S167"/>
  <c r="R167"/>
  <c r="Q167"/>
  <c r="P167"/>
  <c r="O167"/>
  <c r="N167"/>
  <c r="M167"/>
  <c r="L167"/>
  <c r="K167"/>
  <c r="V166"/>
  <c r="U166"/>
  <c r="S166"/>
  <c r="R166"/>
  <c r="Q166"/>
  <c r="P166"/>
  <c r="O166"/>
  <c r="N166"/>
  <c r="M166"/>
  <c r="L166"/>
  <c r="K166"/>
  <c r="V165"/>
  <c r="U165"/>
  <c r="S165"/>
  <c r="R165"/>
  <c r="Q165"/>
  <c r="P165"/>
  <c r="O165"/>
  <c r="N165"/>
  <c r="M165"/>
  <c r="L165"/>
  <c r="K165"/>
  <c r="V164"/>
  <c r="U164"/>
  <c r="S164"/>
  <c r="R164"/>
  <c r="Q164"/>
  <c r="P164"/>
  <c r="O164"/>
  <c r="N164"/>
  <c r="M164"/>
  <c r="L164"/>
  <c r="K164"/>
  <c r="V163"/>
  <c r="U163"/>
  <c r="S163"/>
  <c r="R163"/>
  <c r="Q163"/>
  <c r="P163"/>
  <c r="O163"/>
  <c r="N163"/>
  <c r="M163"/>
  <c r="L163"/>
  <c r="K163"/>
  <c r="V162"/>
  <c r="U162"/>
  <c r="S162"/>
  <c r="R162"/>
  <c r="Q162"/>
  <c r="P162"/>
  <c r="O162"/>
  <c r="N162"/>
  <c r="M162"/>
  <c r="L162"/>
  <c r="K162"/>
  <c r="V161"/>
  <c r="U161"/>
  <c r="S161"/>
  <c r="R161"/>
  <c r="Q161"/>
  <c r="P161"/>
  <c r="O161"/>
  <c r="N161"/>
  <c r="M161"/>
  <c r="L161"/>
  <c r="K161"/>
  <c r="V160"/>
  <c r="U160"/>
  <c r="S160"/>
  <c r="R160"/>
  <c r="Q160"/>
  <c r="P160"/>
  <c r="O160"/>
  <c r="N160"/>
  <c r="M160"/>
  <c r="L160"/>
  <c r="K160"/>
  <c r="V159"/>
  <c r="U159"/>
  <c r="S159"/>
  <c r="R159"/>
  <c r="Q159"/>
  <c r="P159"/>
  <c r="O159"/>
  <c r="N159"/>
  <c r="M159"/>
  <c r="L159"/>
  <c r="K159"/>
  <c r="V158"/>
  <c r="U158"/>
  <c r="S158"/>
  <c r="R158"/>
  <c r="Q158"/>
  <c r="P158"/>
  <c r="O158"/>
  <c r="N158"/>
  <c r="M158"/>
  <c r="L158"/>
  <c r="K158"/>
  <c r="V157"/>
  <c r="U157"/>
  <c r="S157"/>
  <c r="R157"/>
  <c r="Q157"/>
  <c r="P157"/>
  <c r="O157"/>
  <c r="N157"/>
  <c r="M157"/>
  <c r="L157"/>
  <c r="K157"/>
  <c r="V156"/>
  <c r="U156"/>
  <c r="S156"/>
  <c r="R156"/>
  <c r="Q156"/>
  <c r="P156"/>
  <c r="O156"/>
  <c r="N156"/>
  <c r="M156"/>
  <c r="L156"/>
  <c r="K156"/>
  <c r="V155"/>
  <c r="U155"/>
  <c r="S155"/>
  <c r="R155"/>
  <c r="Q155"/>
  <c r="P155"/>
  <c r="O155"/>
  <c r="N155"/>
  <c r="M155"/>
  <c r="L155"/>
  <c r="K155"/>
  <c r="V154"/>
  <c r="U154"/>
  <c r="S154"/>
  <c r="R154"/>
  <c r="Q154"/>
  <c r="P154"/>
  <c r="O154"/>
  <c r="N154"/>
  <c r="M154"/>
  <c r="L154"/>
  <c r="K154"/>
  <c r="V153"/>
  <c r="U153"/>
  <c r="S153"/>
  <c r="R153"/>
  <c r="Q153"/>
  <c r="P153"/>
  <c r="O153"/>
  <c r="N153"/>
  <c r="M153"/>
  <c r="L153"/>
  <c r="K153"/>
  <c r="V152"/>
  <c r="U152"/>
  <c r="S152"/>
  <c r="R152"/>
  <c r="Q152"/>
  <c r="P152"/>
  <c r="O152"/>
  <c r="N152"/>
  <c r="M152"/>
  <c r="L152"/>
  <c r="K152"/>
  <c r="V151"/>
  <c r="U151"/>
  <c r="T151"/>
  <c r="S151"/>
  <c r="R151"/>
  <c r="Q151"/>
  <c r="P151"/>
  <c r="O151"/>
  <c r="N151"/>
  <c r="M151"/>
  <c r="L151"/>
  <c r="K151"/>
  <c r="V150"/>
  <c r="U150"/>
  <c r="T150"/>
  <c r="S150"/>
  <c r="R150"/>
  <c r="Q150"/>
  <c r="P150"/>
  <c r="O150"/>
  <c r="N150"/>
  <c r="M150"/>
  <c r="L150"/>
  <c r="K150"/>
  <c r="V149"/>
  <c r="U149"/>
  <c r="T149"/>
  <c r="S149"/>
  <c r="R149"/>
  <c r="Q149"/>
  <c r="P149"/>
  <c r="O149"/>
  <c r="N149"/>
  <c r="M149"/>
  <c r="L149"/>
  <c r="K149"/>
  <c r="V148"/>
  <c r="U148"/>
  <c r="T148"/>
  <c r="S148"/>
  <c r="R148"/>
  <c r="Q148"/>
  <c r="P148"/>
  <c r="O148"/>
  <c r="N148"/>
  <c r="M148"/>
  <c r="L148"/>
  <c r="K148"/>
  <c r="V147"/>
  <c r="U147"/>
  <c r="T147"/>
  <c r="S147"/>
  <c r="R147"/>
  <c r="Q147"/>
  <c r="P147"/>
  <c r="O147"/>
  <c r="N147"/>
  <c r="M147"/>
  <c r="L147"/>
  <c r="K147"/>
  <c r="V146"/>
  <c r="U146"/>
  <c r="T146"/>
  <c r="S146"/>
  <c r="R146"/>
  <c r="Q146"/>
  <c r="P146"/>
  <c r="O146"/>
  <c r="N146"/>
  <c r="M146"/>
  <c r="L146"/>
  <c r="K146"/>
  <c r="V145"/>
  <c r="U145"/>
  <c r="T145"/>
  <c r="S145"/>
  <c r="R145"/>
  <c r="Q145"/>
  <c r="P145"/>
  <c r="O145"/>
  <c r="N145"/>
  <c r="M145"/>
  <c r="L145"/>
  <c r="K145"/>
  <c r="V144"/>
  <c r="U144"/>
  <c r="T144"/>
  <c r="S144"/>
  <c r="R144"/>
  <c r="Q144"/>
  <c r="P144"/>
  <c r="O144"/>
  <c r="N144"/>
  <c r="M144"/>
  <c r="L144"/>
  <c r="K144"/>
  <c r="V143"/>
  <c r="U143"/>
  <c r="T143"/>
  <c r="S143"/>
  <c r="R143"/>
  <c r="Q143"/>
  <c r="P143"/>
  <c r="O143"/>
  <c r="N143"/>
  <c r="M143"/>
  <c r="L143"/>
  <c r="K143"/>
  <c r="V142"/>
  <c r="U142"/>
  <c r="T142"/>
  <c r="S142"/>
  <c r="R142"/>
  <c r="Q142"/>
  <c r="P142"/>
  <c r="O142"/>
  <c r="N142"/>
  <c r="M142"/>
  <c r="L142"/>
  <c r="K142"/>
  <c r="V141"/>
  <c r="U141"/>
  <c r="T141"/>
  <c r="S141"/>
  <c r="R141"/>
  <c r="Q141"/>
  <c r="P141"/>
  <c r="O141"/>
  <c r="N141"/>
  <c r="M141"/>
  <c r="L141"/>
  <c r="K141"/>
  <c r="V140"/>
  <c r="U140"/>
  <c r="T140"/>
  <c r="S140"/>
  <c r="R140"/>
  <c r="Q140"/>
  <c r="P140"/>
  <c r="O140"/>
  <c r="N140"/>
  <c r="M140"/>
  <c r="L140"/>
  <c r="K140"/>
  <c r="V139"/>
  <c r="U139"/>
  <c r="T139"/>
  <c r="S139"/>
  <c r="R139"/>
  <c r="Q139"/>
  <c r="P139"/>
  <c r="O139"/>
  <c r="N139"/>
  <c r="M139"/>
  <c r="L139"/>
  <c r="K139"/>
  <c r="V138"/>
  <c r="U138"/>
  <c r="T138"/>
  <c r="S138"/>
  <c r="R138"/>
  <c r="Q138"/>
  <c r="P138"/>
  <c r="O138"/>
  <c r="N138"/>
  <c r="M138"/>
  <c r="L138"/>
  <c r="K138"/>
  <c r="V137"/>
  <c r="U137"/>
  <c r="T137"/>
  <c r="S137"/>
  <c r="R137"/>
  <c r="Q137"/>
  <c r="P137"/>
  <c r="O137"/>
  <c r="N137"/>
  <c r="M137"/>
  <c r="L137"/>
  <c r="K137"/>
  <c r="V136"/>
  <c r="U136"/>
  <c r="T136"/>
  <c r="S136"/>
  <c r="R136"/>
  <c r="Q136"/>
  <c r="P136"/>
  <c r="O136"/>
  <c r="N136"/>
  <c r="M136"/>
  <c r="L136"/>
  <c r="K136"/>
  <c r="V135"/>
  <c r="U135"/>
  <c r="T135"/>
  <c r="S135"/>
  <c r="R135"/>
  <c r="Q135"/>
  <c r="P135"/>
  <c r="O135"/>
  <c r="N135"/>
  <c r="M135"/>
  <c r="L135"/>
  <c r="K135"/>
  <c r="V134"/>
  <c r="U134"/>
  <c r="T134"/>
  <c r="S134"/>
  <c r="R134"/>
  <c r="Q134"/>
  <c r="P134"/>
  <c r="O134"/>
  <c r="N134"/>
  <c r="M134"/>
  <c r="L134"/>
  <c r="K134"/>
  <c r="V133"/>
  <c r="U133"/>
  <c r="T133"/>
  <c r="S133"/>
  <c r="R133"/>
  <c r="Q133"/>
  <c r="P133"/>
  <c r="O133"/>
  <c r="N133"/>
  <c r="M133"/>
  <c r="L133"/>
  <c r="K133"/>
  <c r="V132"/>
  <c r="U132"/>
  <c r="T132"/>
  <c r="S132"/>
  <c r="R132"/>
  <c r="Q132"/>
  <c r="P132"/>
  <c r="O132"/>
  <c r="N132"/>
  <c r="M132"/>
  <c r="L132"/>
  <c r="K132"/>
  <c r="V131"/>
  <c r="U131"/>
  <c r="T131"/>
  <c r="S131"/>
  <c r="R131"/>
  <c r="Q131"/>
  <c r="P131"/>
  <c r="O131"/>
  <c r="N131"/>
  <c r="M131"/>
  <c r="L131"/>
  <c r="K131"/>
  <c r="V130"/>
  <c r="U130"/>
  <c r="T130"/>
  <c r="S130"/>
  <c r="R130"/>
  <c r="Q130"/>
  <c r="P130"/>
  <c r="O130"/>
  <c r="N130"/>
  <c r="M130"/>
  <c r="L130"/>
  <c r="K130"/>
  <c r="V129"/>
  <c r="U129"/>
  <c r="T129"/>
  <c r="S129"/>
  <c r="R129"/>
  <c r="Q129"/>
  <c r="P129"/>
  <c r="O129"/>
  <c r="N129"/>
  <c r="M129"/>
  <c r="L129"/>
  <c r="K129"/>
  <c r="V128"/>
  <c r="U128"/>
  <c r="T128"/>
  <c r="S128"/>
  <c r="R128"/>
  <c r="Q128"/>
  <c r="P128"/>
  <c r="O128"/>
  <c r="N128"/>
  <c r="M128"/>
  <c r="L128"/>
  <c r="K128"/>
  <c r="V127"/>
  <c r="U127"/>
  <c r="T127"/>
  <c r="S127"/>
  <c r="R127"/>
  <c r="Q127"/>
  <c r="P127"/>
  <c r="O127"/>
  <c r="N127"/>
  <c r="M127"/>
  <c r="L127"/>
  <c r="K127"/>
  <c r="V126"/>
  <c r="U126"/>
  <c r="T126"/>
  <c r="S126"/>
  <c r="R126"/>
  <c r="Q126"/>
  <c r="P126"/>
  <c r="O126"/>
  <c r="N126"/>
  <c r="M126"/>
  <c r="L126"/>
  <c r="K126"/>
  <c r="V125"/>
  <c r="U125"/>
  <c r="T125"/>
  <c r="S125"/>
  <c r="R125"/>
  <c r="Q125"/>
  <c r="P125"/>
  <c r="O125"/>
  <c r="N125"/>
  <c r="M125"/>
  <c r="L125"/>
  <c r="K125"/>
  <c r="V124"/>
  <c r="U124"/>
  <c r="T124"/>
  <c r="S124"/>
  <c r="R124"/>
  <c r="Q124"/>
  <c r="P124"/>
  <c r="O124"/>
  <c r="N124"/>
  <c r="M124"/>
  <c r="L124"/>
  <c r="K124"/>
  <c r="V123"/>
  <c r="U123"/>
  <c r="T123"/>
  <c r="S123"/>
  <c r="R123"/>
  <c r="Q123"/>
  <c r="P123"/>
  <c r="O123"/>
  <c r="N123"/>
  <c r="M123"/>
  <c r="L123"/>
  <c r="K123"/>
  <c r="V122"/>
  <c r="U122"/>
  <c r="T122"/>
  <c r="S122"/>
  <c r="R122"/>
  <c r="Q122"/>
  <c r="P122"/>
  <c r="O122"/>
  <c r="N122"/>
  <c r="M122"/>
  <c r="L122"/>
  <c r="K122"/>
  <c r="V121"/>
  <c r="U121"/>
  <c r="T121"/>
  <c r="S121"/>
  <c r="R121"/>
  <c r="Q121"/>
  <c r="P121"/>
  <c r="O121"/>
  <c r="N121"/>
  <c r="M121"/>
  <c r="L121"/>
  <c r="K121"/>
  <c r="V120"/>
  <c r="U120"/>
  <c r="T120"/>
  <c r="S120"/>
  <c r="R120"/>
  <c r="Q120"/>
  <c r="P120"/>
  <c r="O120"/>
  <c r="N120"/>
  <c r="M120"/>
  <c r="L120"/>
  <c r="K120"/>
  <c r="V119"/>
  <c r="U119"/>
  <c r="T119"/>
  <c r="S119"/>
  <c r="R119"/>
  <c r="Q119"/>
  <c r="P119"/>
  <c r="O119"/>
  <c r="N119"/>
  <c r="M119"/>
  <c r="L119"/>
  <c r="K119"/>
  <c r="V118"/>
  <c r="U118"/>
  <c r="T118"/>
  <c r="S118"/>
  <c r="R118"/>
  <c r="Q118"/>
  <c r="P118"/>
  <c r="O118"/>
  <c r="N118"/>
  <c r="M118"/>
  <c r="L118"/>
  <c r="K118"/>
  <c r="V117"/>
  <c r="U117"/>
  <c r="T117"/>
  <c r="S117"/>
  <c r="R117"/>
  <c r="Q117"/>
  <c r="P117"/>
  <c r="O117"/>
  <c r="N117"/>
  <c r="M117"/>
  <c r="L117"/>
  <c r="K117"/>
  <c r="V116"/>
  <c r="U116"/>
  <c r="T116"/>
  <c r="S116"/>
  <c r="R116"/>
  <c r="Q116"/>
  <c r="P116"/>
  <c r="O116"/>
  <c r="N116"/>
  <c r="M116"/>
  <c r="L116"/>
  <c r="K116"/>
  <c r="V115"/>
  <c r="U115"/>
  <c r="T115"/>
  <c r="S115"/>
  <c r="R115"/>
  <c r="Q115"/>
  <c r="P115"/>
  <c r="O115"/>
  <c r="N115"/>
  <c r="M115"/>
  <c r="L115"/>
  <c r="K115"/>
  <c r="V114"/>
  <c r="U114"/>
  <c r="T114"/>
  <c r="S114"/>
  <c r="R114"/>
  <c r="Q114"/>
  <c r="P114"/>
  <c r="O114"/>
  <c r="N114"/>
  <c r="M114"/>
  <c r="L114"/>
  <c r="K114"/>
  <c r="V113"/>
  <c r="U113"/>
  <c r="T113"/>
  <c r="S113"/>
  <c r="R113"/>
  <c r="Q113"/>
  <c r="P113"/>
  <c r="O113"/>
  <c r="N113"/>
  <c r="M113"/>
  <c r="L113"/>
  <c r="K113"/>
  <c r="V112"/>
  <c r="U112"/>
  <c r="T112"/>
  <c r="S112"/>
  <c r="R112"/>
  <c r="Q112"/>
  <c r="P112"/>
  <c r="O112"/>
  <c r="N112"/>
  <c r="M112"/>
  <c r="L112"/>
  <c r="K112"/>
  <c r="V111"/>
  <c r="U111"/>
  <c r="T111"/>
  <c r="S111"/>
  <c r="R111"/>
  <c r="Q111"/>
  <c r="P111"/>
  <c r="O111"/>
  <c r="N111"/>
  <c r="M111"/>
  <c r="L111"/>
  <c r="K111"/>
  <c r="V110"/>
  <c r="U110"/>
  <c r="T110"/>
  <c r="S110"/>
  <c r="R110"/>
  <c r="Q110"/>
  <c r="P110"/>
  <c r="O110"/>
  <c r="N110"/>
  <c r="M110"/>
  <c r="L110"/>
  <c r="K110"/>
  <c r="V109"/>
  <c r="U109"/>
  <c r="T109"/>
  <c r="S109"/>
  <c r="R109"/>
  <c r="Q109"/>
  <c r="P109"/>
  <c r="O109"/>
  <c r="N109"/>
  <c r="M109"/>
  <c r="L109"/>
  <c r="K109"/>
  <c r="V108"/>
  <c r="U108"/>
  <c r="T108"/>
  <c r="S108"/>
  <c r="R108"/>
  <c r="Q108"/>
  <c r="P108"/>
  <c r="O108"/>
  <c r="N108"/>
  <c r="M108"/>
  <c r="L108"/>
  <c r="K108"/>
  <c r="V107"/>
  <c r="U107"/>
  <c r="T107"/>
  <c r="S107"/>
  <c r="R107"/>
  <c r="Q107"/>
  <c r="P107"/>
  <c r="O107"/>
  <c r="N107"/>
  <c r="M107"/>
  <c r="L107"/>
  <c r="K107"/>
  <c r="V106"/>
  <c r="U106"/>
  <c r="T106"/>
  <c r="S106"/>
  <c r="R106"/>
  <c r="Q106"/>
  <c r="P106"/>
  <c r="O106"/>
  <c r="N106"/>
  <c r="M106"/>
  <c r="L106"/>
  <c r="K106"/>
  <c r="V105"/>
  <c r="U105"/>
  <c r="T105"/>
  <c r="S105"/>
  <c r="R105"/>
  <c r="Q105"/>
  <c r="P105"/>
  <c r="O105"/>
  <c r="N105"/>
  <c r="M105"/>
  <c r="L105"/>
  <c r="K105"/>
  <c r="V104"/>
  <c r="U104"/>
  <c r="T104"/>
  <c r="S104"/>
  <c r="R104"/>
  <c r="Q104"/>
  <c r="P104"/>
  <c r="O104"/>
  <c r="N104"/>
  <c r="M104"/>
  <c r="L104"/>
  <c r="K104"/>
  <c r="V103"/>
  <c r="U103"/>
  <c r="T103"/>
  <c r="S103"/>
  <c r="R103"/>
  <c r="Q103"/>
  <c r="P103"/>
  <c r="O103"/>
  <c r="N103"/>
  <c r="M103"/>
  <c r="L103"/>
  <c r="K103"/>
  <c r="V102"/>
  <c r="U102"/>
  <c r="T102"/>
  <c r="S102"/>
  <c r="R102"/>
  <c r="Q102"/>
  <c r="P102"/>
  <c r="O102"/>
  <c r="N102"/>
  <c r="M102"/>
  <c r="L102"/>
  <c r="K102"/>
  <c r="V101"/>
  <c r="U101"/>
  <c r="T101"/>
  <c r="S101"/>
  <c r="R101"/>
  <c r="Q101"/>
  <c r="P101"/>
  <c r="O101"/>
  <c r="N101"/>
  <c r="M101"/>
  <c r="L101"/>
  <c r="K101"/>
  <c r="V100"/>
  <c r="U100"/>
  <c r="T100"/>
  <c r="S100"/>
  <c r="R100"/>
  <c r="Q100"/>
  <c r="P100"/>
  <c r="O100"/>
  <c r="N100"/>
  <c r="M100"/>
  <c r="L100"/>
  <c r="K100"/>
  <c r="V99"/>
  <c r="U99"/>
  <c r="T99"/>
  <c r="S99"/>
  <c r="R99"/>
  <c r="Q99"/>
  <c r="P99"/>
  <c r="O99"/>
  <c r="N99"/>
  <c r="M99"/>
  <c r="L99"/>
  <c r="K99"/>
  <c r="V98"/>
  <c r="U98"/>
  <c r="T98"/>
  <c r="S98"/>
  <c r="R98"/>
  <c r="Q98"/>
  <c r="P98"/>
  <c r="O98"/>
  <c r="N98"/>
  <c r="M98"/>
  <c r="L98"/>
  <c r="K98"/>
  <c r="V97"/>
  <c r="U97"/>
  <c r="T97"/>
  <c r="S97"/>
  <c r="R97"/>
  <c r="Q97"/>
  <c r="P97"/>
  <c r="O97"/>
  <c r="N97"/>
  <c r="M97"/>
  <c r="L97"/>
  <c r="K97"/>
  <c r="V96"/>
  <c r="U96"/>
  <c r="T96"/>
  <c r="S96"/>
  <c r="R96"/>
  <c r="Q96"/>
  <c r="P96"/>
  <c r="O96"/>
  <c r="N96"/>
  <c r="M96"/>
  <c r="L96"/>
  <c r="K96"/>
  <c r="V95"/>
  <c r="U95"/>
  <c r="T95"/>
  <c r="S95"/>
  <c r="R95"/>
  <c r="Q95"/>
  <c r="P95"/>
  <c r="O95"/>
  <c r="N95"/>
  <c r="M95"/>
  <c r="L95"/>
  <c r="K95"/>
  <c r="V94"/>
  <c r="U94"/>
  <c r="T94"/>
  <c r="S94"/>
  <c r="R94"/>
  <c r="Q94"/>
  <c r="P94"/>
  <c r="O94"/>
  <c r="N94"/>
  <c r="M94"/>
  <c r="L94"/>
  <c r="K94"/>
  <c r="V93"/>
  <c r="U93"/>
  <c r="T93"/>
  <c r="S93"/>
  <c r="R93"/>
  <c r="Q93"/>
  <c r="P93"/>
  <c r="O93"/>
  <c r="N93"/>
  <c r="M93"/>
  <c r="L93"/>
  <c r="K93"/>
  <c r="V92"/>
  <c r="U92"/>
  <c r="T92"/>
  <c r="S92"/>
  <c r="R92"/>
  <c r="Q92"/>
  <c r="P92"/>
  <c r="O92"/>
  <c r="N92"/>
  <c r="M92"/>
  <c r="L92"/>
  <c r="K92"/>
  <c r="V91"/>
  <c r="U91"/>
  <c r="T91"/>
  <c r="S91"/>
  <c r="R91"/>
  <c r="Q91"/>
  <c r="P91"/>
  <c r="O91"/>
  <c r="N91"/>
  <c r="M91"/>
  <c r="L91"/>
  <c r="K91"/>
  <c r="V90"/>
  <c r="U90"/>
  <c r="T90"/>
  <c r="S90"/>
  <c r="R90"/>
  <c r="Q90"/>
  <c r="P90"/>
  <c r="O90"/>
  <c r="N90"/>
  <c r="M90"/>
  <c r="L90"/>
  <c r="K90"/>
  <c r="V89"/>
  <c r="U89"/>
  <c r="T89"/>
  <c r="S89"/>
  <c r="R89"/>
  <c r="Q89"/>
  <c r="P89"/>
  <c r="O89"/>
  <c r="N89"/>
  <c r="M89"/>
  <c r="L89"/>
  <c r="K89"/>
  <c r="V88"/>
  <c r="U88"/>
  <c r="T88"/>
  <c r="S88"/>
  <c r="R88"/>
  <c r="Q88"/>
  <c r="P88"/>
  <c r="O88"/>
  <c r="N88"/>
  <c r="M88"/>
  <c r="L88"/>
  <c r="K88"/>
  <c r="V87"/>
  <c r="U87"/>
  <c r="T87"/>
  <c r="S87"/>
  <c r="R87"/>
  <c r="Q87"/>
  <c r="P87"/>
  <c r="O87"/>
  <c r="N87"/>
  <c r="M87"/>
  <c r="L87"/>
  <c r="K87"/>
  <c r="V86"/>
  <c r="U86"/>
  <c r="T86"/>
  <c r="S86"/>
  <c r="R86"/>
  <c r="Q86"/>
  <c r="P86"/>
  <c r="O86"/>
  <c r="N86"/>
  <c r="M86"/>
  <c r="L86"/>
  <c r="K86"/>
  <c r="V85"/>
  <c r="U85"/>
  <c r="T85"/>
  <c r="S85"/>
  <c r="R85"/>
  <c r="Q85"/>
  <c r="P85"/>
  <c r="O85"/>
  <c r="N85"/>
  <c r="M85"/>
  <c r="L85"/>
  <c r="K85"/>
  <c r="V84"/>
  <c r="U84"/>
  <c r="T84"/>
  <c r="S84"/>
  <c r="R84"/>
  <c r="Q84"/>
  <c r="P84"/>
  <c r="O84"/>
  <c r="N84"/>
  <c r="M84"/>
  <c r="L84"/>
  <c r="K84"/>
  <c r="V83"/>
  <c r="U83"/>
  <c r="T83"/>
  <c r="S83"/>
  <c r="R83"/>
  <c r="Q83"/>
  <c r="P83"/>
  <c r="O83"/>
  <c r="N83"/>
  <c r="M83"/>
  <c r="L83"/>
  <c r="K83"/>
  <c r="V82"/>
  <c r="U82"/>
  <c r="T82"/>
  <c r="S82"/>
  <c r="R82"/>
  <c r="Q82"/>
  <c r="P82"/>
  <c r="O82"/>
  <c r="N82"/>
  <c r="M82"/>
  <c r="L82"/>
  <c r="K82"/>
  <c r="V81"/>
  <c r="U81"/>
  <c r="T81"/>
  <c r="S81"/>
  <c r="R81"/>
  <c r="Q81"/>
  <c r="P81"/>
  <c r="O81"/>
  <c r="N81"/>
  <c r="M81"/>
  <c r="L81"/>
  <c r="K81"/>
  <c r="V80"/>
  <c r="U80"/>
  <c r="T80"/>
  <c r="S80"/>
  <c r="R80"/>
  <c r="Q80"/>
  <c r="P80"/>
  <c r="O80"/>
  <c r="N80"/>
  <c r="M80"/>
  <c r="L80"/>
  <c r="K80"/>
  <c r="V79"/>
  <c r="U79"/>
  <c r="T79"/>
  <c r="S79"/>
  <c r="R79"/>
  <c r="Q79"/>
  <c r="P79"/>
  <c r="O79"/>
  <c r="N79"/>
  <c r="M79"/>
  <c r="L79"/>
  <c r="K79"/>
  <c r="V78"/>
  <c r="U78"/>
  <c r="T78"/>
  <c r="S78"/>
  <c r="R78"/>
  <c r="Q78"/>
  <c r="P78"/>
  <c r="O78"/>
  <c r="N78"/>
  <c r="M78"/>
  <c r="L78"/>
  <c r="K78"/>
  <c r="V77"/>
  <c r="U77"/>
  <c r="T77"/>
  <c r="S77"/>
  <c r="R77"/>
  <c r="Q77"/>
  <c r="P77"/>
  <c r="O77"/>
  <c r="N77"/>
  <c r="M77"/>
  <c r="L77"/>
  <c r="K77"/>
  <c r="V76"/>
  <c r="U76"/>
  <c r="T76"/>
  <c r="S76"/>
  <c r="R76"/>
  <c r="Q76"/>
  <c r="P76"/>
  <c r="O76"/>
  <c r="N76"/>
  <c r="M76"/>
  <c r="L76"/>
  <c r="K76"/>
  <c r="V75"/>
  <c r="U75"/>
  <c r="T75"/>
  <c r="S75"/>
  <c r="R75"/>
  <c r="Q75"/>
  <c r="P75"/>
  <c r="O75"/>
  <c r="N75"/>
  <c r="M75"/>
  <c r="L75"/>
  <c r="K75"/>
  <c r="V74"/>
  <c r="U74"/>
  <c r="T74"/>
  <c r="S74"/>
  <c r="R74"/>
  <c r="Q74"/>
  <c r="P74"/>
  <c r="O74"/>
  <c r="N74"/>
  <c r="M74"/>
  <c r="L74"/>
  <c r="K74"/>
  <c r="V73"/>
  <c r="U73"/>
  <c r="T73"/>
  <c r="S73"/>
  <c r="R73"/>
  <c r="Q73"/>
  <c r="P73"/>
  <c r="O73"/>
  <c r="N73"/>
  <c r="M73"/>
  <c r="L73"/>
  <c r="K73"/>
  <c r="V72"/>
  <c r="U72"/>
  <c r="T72"/>
  <c r="S72"/>
  <c r="R72"/>
  <c r="Q72"/>
  <c r="P72"/>
  <c r="O72"/>
  <c r="N72"/>
  <c r="M72"/>
  <c r="L72"/>
  <c r="K72"/>
  <c r="V71"/>
  <c r="U71"/>
  <c r="T71"/>
  <c r="S71"/>
  <c r="R71"/>
  <c r="Q71"/>
  <c r="P71"/>
  <c r="O71"/>
  <c r="N71"/>
  <c r="M71"/>
  <c r="L71"/>
  <c r="K71"/>
  <c r="V70"/>
  <c r="U70"/>
  <c r="T70"/>
  <c r="S70"/>
  <c r="R70"/>
  <c r="Q70"/>
  <c r="P70"/>
  <c r="O70"/>
  <c r="N70"/>
  <c r="M70"/>
  <c r="L70"/>
  <c r="K70"/>
  <c r="V69"/>
  <c r="U69"/>
  <c r="T69"/>
  <c r="S69"/>
  <c r="R69"/>
  <c r="Q69"/>
  <c r="P69"/>
  <c r="O69"/>
  <c r="N69"/>
  <c r="M69"/>
  <c r="L69"/>
  <c r="K69"/>
  <c r="V68"/>
  <c r="U68"/>
  <c r="T68"/>
  <c r="S68"/>
  <c r="R68"/>
  <c r="Q68"/>
  <c r="P68"/>
  <c r="O68"/>
  <c r="N68"/>
  <c r="M68"/>
  <c r="L68"/>
  <c r="K68"/>
  <c r="V67"/>
  <c r="U67"/>
  <c r="T67"/>
  <c r="S67"/>
  <c r="R67"/>
  <c r="Q67"/>
  <c r="P67"/>
  <c r="O67"/>
  <c r="N67"/>
  <c r="M67"/>
  <c r="L67"/>
  <c r="K67"/>
  <c r="V66"/>
  <c r="U66"/>
  <c r="T66"/>
  <c r="S66"/>
  <c r="R66"/>
  <c r="Q66"/>
  <c r="P66"/>
  <c r="O66"/>
  <c r="N66"/>
  <c r="M66"/>
  <c r="L66"/>
  <c r="K66"/>
  <c r="V65"/>
  <c r="U65"/>
  <c r="T65"/>
  <c r="S65"/>
  <c r="R65"/>
  <c r="Q65"/>
  <c r="P65"/>
  <c r="O65"/>
  <c r="N65"/>
  <c r="M65"/>
  <c r="L65"/>
  <c r="K65"/>
  <c r="V64"/>
  <c r="U64"/>
  <c r="T64"/>
  <c r="S64"/>
  <c r="R64"/>
  <c r="Q64"/>
  <c r="P64"/>
  <c r="O64"/>
  <c r="N64"/>
  <c r="M64"/>
  <c r="L64"/>
  <c r="K64"/>
  <c r="V63"/>
  <c r="U63"/>
  <c r="T63"/>
  <c r="S63"/>
  <c r="R63"/>
  <c r="Q63"/>
  <c r="P63"/>
  <c r="O63"/>
  <c r="N63"/>
  <c r="M63"/>
  <c r="L63"/>
  <c r="K63"/>
  <c r="V62"/>
  <c r="U62"/>
  <c r="T62"/>
  <c r="S62"/>
  <c r="R62"/>
  <c r="Q62"/>
  <c r="P62"/>
  <c r="O62"/>
  <c r="N62"/>
  <c r="M62"/>
  <c r="L62"/>
  <c r="K62"/>
  <c r="V61"/>
  <c r="U61"/>
  <c r="T61"/>
  <c r="S61"/>
  <c r="R61"/>
  <c r="Q61"/>
  <c r="P61"/>
  <c r="O61"/>
  <c r="N61"/>
  <c r="M61"/>
  <c r="L61"/>
  <c r="K61"/>
  <c r="V60"/>
  <c r="U60"/>
  <c r="T60"/>
  <c r="S60"/>
  <c r="R60"/>
  <c r="Q60"/>
  <c r="P60"/>
  <c r="O60"/>
  <c r="N60"/>
  <c r="M60"/>
  <c r="L60"/>
  <c r="K60"/>
  <c r="V59"/>
  <c r="U59"/>
  <c r="T59"/>
  <c r="S59"/>
  <c r="R59"/>
  <c r="Q59"/>
  <c r="P59"/>
  <c r="O59"/>
  <c r="N59"/>
  <c r="M59"/>
  <c r="L59"/>
  <c r="K59"/>
  <c r="V58"/>
  <c r="U58"/>
  <c r="T58"/>
  <c r="S58"/>
  <c r="R58"/>
  <c r="Q58"/>
  <c r="P58"/>
  <c r="O58"/>
  <c r="N58"/>
  <c r="M58"/>
  <c r="L58"/>
  <c r="K58"/>
  <c r="V57"/>
  <c r="U57"/>
  <c r="T57"/>
  <c r="S57"/>
  <c r="R57"/>
  <c r="Q57"/>
  <c r="P57"/>
  <c r="O57"/>
  <c r="N57"/>
  <c r="M57"/>
  <c r="L57"/>
  <c r="K57"/>
  <c r="V56"/>
  <c r="U56"/>
  <c r="T56"/>
  <c r="S56"/>
  <c r="R56"/>
  <c r="Q56"/>
  <c r="P56"/>
  <c r="O56"/>
  <c r="N56"/>
  <c r="M56"/>
  <c r="L56"/>
  <c r="K56"/>
  <c r="V55"/>
  <c r="U55"/>
  <c r="T55"/>
  <c r="S55"/>
  <c r="R55"/>
  <c r="Q55"/>
  <c r="P55"/>
  <c r="O55"/>
  <c r="N55"/>
  <c r="M55"/>
  <c r="L55"/>
  <c r="K55"/>
  <c r="V54"/>
  <c r="U54"/>
  <c r="T54"/>
  <c r="S54"/>
  <c r="R54"/>
  <c r="Q54"/>
  <c r="P54"/>
  <c r="O54"/>
  <c r="N54"/>
  <c r="M54"/>
  <c r="L54"/>
  <c r="K54"/>
  <c r="V53"/>
  <c r="U53"/>
  <c r="T53"/>
  <c r="S53"/>
  <c r="R53"/>
  <c r="Q53"/>
  <c r="P53"/>
  <c r="O53"/>
  <c r="N53"/>
  <c r="M53"/>
  <c r="L53"/>
  <c r="K53"/>
  <c r="V52"/>
  <c r="U52"/>
  <c r="T52"/>
  <c r="S52"/>
  <c r="R52"/>
  <c r="Q52"/>
  <c r="P52"/>
  <c r="O52"/>
  <c r="N52"/>
  <c r="M52"/>
  <c r="L52"/>
  <c r="K52"/>
  <c r="V51"/>
  <c r="U51"/>
  <c r="T51"/>
  <c r="S51"/>
  <c r="R51"/>
  <c r="Q51"/>
  <c r="P51"/>
  <c r="O51"/>
  <c r="N51"/>
  <c r="M51"/>
  <c r="L51"/>
  <c r="K51"/>
  <c r="V50"/>
  <c r="U50"/>
  <c r="T50"/>
  <c r="S50"/>
  <c r="R50"/>
  <c r="Q50"/>
  <c r="P50"/>
  <c r="O50"/>
  <c r="N50"/>
  <c r="M50"/>
  <c r="L50"/>
  <c r="K50"/>
  <c r="V49"/>
  <c r="U49"/>
  <c r="T49"/>
  <c r="S49"/>
  <c r="R49"/>
  <c r="Q49"/>
  <c r="P49"/>
  <c r="O49"/>
  <c r="N49"/>
  <c r="M49"/>
  <c r="L49"/>
  <c r="K49"/>
  <c r="V48"/>
  <c r="U48"/>
  <c r="T48"/>
  <c r="S48"/>
  <c r="R48"/>
  <c r="Q48"/>
  <c r="P48"/>
  <c r="O48"/>
  <c r="N48"/>
  <c r="M48"/>
  <c r="L48"/>
  <c r="K48"/>
  <c r="V47"/>
  <c r="U47"/>
  <c r="T47"/>
  <c r="S47"/>
  <c r="R47"/>
  <c r="Q47"/>
  <c r="P47"/>
  <c r="O47"/>
  <c r="N47"/>
  <c r="M47"/>
  <c r="L47"/>
  <c r="K47"/>
  <c r="V46"/>
  <c r="U46"/>
  <c r="T46"/>
  <c r="S46"/>
  <c r="R46"/>
  <c r="Q46"/>
  <c r="P46"/>
  <c r="O46"/>
  <c r="N46"/>
  <c r="M46"/>
  <c r="L46"/>
  <c r="K46"/>
  <c r="V45"/>
  <c r="U45"/>
  <c r="T45"/>
  <c r="S45"/>
  <c r="R45"/>
  <c r="Q45"/>
  <c r="P45"/>
  <c r="O45"/>
  <c r="N45"/>
  <c r="M45"/>
  <c r="L45"/>
  <c r="K45"/>
  <c r="V44"/>
  <c r="U44"/>
  <c r="T44"/>
  <c r="S44"/>
  <c r="R44"/>
  <c r="Q44"/>
  <c r="P44"/>
  <c r="O44"/>
  <c r="N44"/>
  <c r="M44"/>
  <c r="L44"/>
  <c r="K44"/>
  <c r="V43"/>
  <c r="U43"/>
  <c r="T43"/>
  <c r="S43"/>
  <c r="R43"/>
  <c r="Q43"/>
  <c r="P43"/>
  <c r="O43"/>
  <c r="N43"/>
  <c r="M43"/>
  <c r="L43"/>
  <c r="K43"/>
  <c r="V42"/>
  <c r="U42"/>
  <c r="T42"/>
  <c r="S42"/>
  <c r="R42"/>
  <c r="Q42"/>
  <c r="P42"/>
  <c r="O42"/>
  <c r="N42"/>
  <c r="M42"/>
  <c r="L42"/>
  <c r="K42"/>
  <c r="V41"/>
  <c r="U41"/>
  <c r="T41"/>
  <c r="S41"/>
  <c r="R41"/>
  <c r="Q41"/>
  <c r="P41"/>
  <c r="O41"/>
  <c r="N41"/>
  <c r="M41"/>
  <c r="L41"/>
  <c r="K41"/>
  <c r="V40"/>
  <c r="U40"/>
  <c r="T40"/>
  <c r="S40"/>
  <c r="R40"/>
  <c r="Q40"/>
  <c r="P40"/>
  <c r="O40"/>
  <c r="N40"/>
  <c r="M40"/>
  <c r="L40"/>
  <c r="K40"/>
  <c r="V39"/>
  <c r="U39"/>
  <c r="T39"/>
  <c r="S39"/>
  <c r="R39"/>
  <c r="Q39"/>
  <c r="P39"/>
  <c r="O39"/>
  <c r="N39"/>
  <c r="M39"/>
  <c r="L39"/>
  <c r="K39"/>
  <c r="V38"/>
  <c r="U38"/>
  <c r="T38"/>
  <c r="S38"/>
  <c r="R38"/>
  <c r="Q38"/>
  <c r="P38"/>
  <c r="O38"/>
  <c r="N38"/>
  <c r="M38"/>
  <c r="L38"/>
  <c r="K38"/>
  <c r="V37"/>
  <c r="U37"/>
  <c r="T37"/>
  <c r="S37"/>
  <c r="R37"/>
  <c r="Q37"/>
  <c r="P37"/>
  <c r="O37"/>
  <c r="N37"/>
  <c r="M37"/>
  <c r="L37"/>
  <c r="K37"/>
  <c r="V36"/>
  <c r="U36"/>
  <c r="T36"/>
  <c r="S36"/>
  <c r="R36"/>
  <c r="Q36"/>
  <c r="P36"/>
  <c r="O36"/>
  <c r="N36"/>
  <c r="M36"/>
  <c r="L36"/>
  <c r="K36"/>
  <c r="V35"/>
  <c r="U35"/>
  <c r="T35"/>
  <c r="S35"/>
  <c r="R35"/>
  <c r="Q35"/>
  <c r="P35"/>
  <c r="O35"/>
  <c r="N35"/>
  <c r="M35"/>
  <c r="L35"/>
  <c r="K35"/>
  <c r="V34"/>
  <c r="U34"/>
  <c r="T34"/>
  <c r="S34"/>
  <c r="R34"/>
  <c r="Q34"/>
  <c r="P34"/>
  <c r="O34"/>
  <c r="N34"/>
  <c r="M34"/>
  <c r="L34"/>
  <c r="K34"/>
  <c r="V33"/>
  <c r="U33"/>
  <c r="T33"/>
  <c r="S33"/>
  <c r="R33"/>
  <c r="Q33"/>
  <c r="P33"/>
  <c r="O33"/>
  <c r="N33"/>
  <c r="M33"/>
  <c r="L33"/>
  <c r="K33"/>
  <c r="V32"/>
  <c r="U32"/>
  <c r="T32"/>
  <c r="S32"/>
  <c r="R32"/>
  <c r="Q32"/>
  <c r="P32"/>
  <c r="O32"/>
  <c r="N32"/>
  <c r="M32"/>
  <c r="L32"/>
  <c r="K32"/>
  <c r="V31"/>
  <c r="U31"/>
  <c r="T31"/>
  <c r="S31"/>
  <c r="R31"/>
  <c r="Q31"/>
  <c r="P31"/>
  <c r="O31"/>
  <c r="N31"/>
  <c r="M31"/>
  <c r="L31"/>
  <c r="K31"/>
  <c r="V30"/>
  <c r="U30"/>
  <c r="T30"/>
  <c r="S30"/>
  <c r="R30"/>
  <c r="Q30"/>
  <c r="P30"/>
  <c r="O30"/>
  <c r="N30"/>
  <c r="M30"/>
  <c r="L30"/>
  <c r="K30"/>
  <c r="V29"/>
  <c r="U29"/>
  <c r="T29"/>
  <c r="S29"/>
  <c r="R29"/>
  <c r="Q29"/>
  <c r="P29"/>
  <c r="O29"/>
  <c r="N29"/>
  <c r="M29"/>
  <c r="L29"/>
  <c r="K29"/>
  <c r="V28"/>
  <c r="U28"/>
  <c r="T28"/>
  <c r="S28"/>
  <c r="R28"/>
  <c r="Q28"/>
  <c r="P28"/>
  <c r="O28"/>
  <c r="N28"/>
  <c r="M28"/>
  <c r="L28"/>
  <c r="K28"/>
  <c r="V27"/>
  <c r="U27"/>
  <c r="T27"/>
  <c r="S27"/>
  <c r="R27"/>
  <c r="Q27"/>
  <c r="P27"/>
  <c r="O27"/>
  <c r="N27"/>
  <c r="M27"/>
  <c r="L27"/>
  <c r="K27"/>
  <c r="V26"/>
  <c r="U26"/>
  <c r="T26"/>
  <c r="S26"/>
  <c r="R26"/>
  <c r="Q26"/>
  <c r="P26"/>
  <c r="O26"/>
  <c r="N26"/>
  <c r="M26"/>
  <c r="L26"/>
  <c r="K26"/>
  <c r="V25"/>
  <c r="U25"/>
  <c r="T25"/>
  <c r="S25"/>
  <c r="R25"/>
  <c r="Q25"/>
  <c r="P25"/>
  <c r="O25"/>
  <c r="N25"/>
  <c r="M25"/>
  <c r="L25"/>
  <c r="K25"/>
  <c r="V24"/>
  <c r="U24"/>
  <c r="T24"/>
  <c r="S24"/>
  <c r="R24"/>
  <c r="Q24"/>
  <c r="P24"/>
  <c r="O24"/>
  <c r="N24"/>
  <c r="M24"/>
  <c r="L24"/>
  <c r="K24"/>
  <c r="V23"/>
  <c r="U23"/>
  <c r="T23"/>
  <c r="S23"/>
  <c r="R23"/>
  <c r="Q23"/>
  <c r="P23"/>
  <c r="O23"/>
  <c r="N23"/>
  <c r="M23"/>
  <c r="L23"/>
  <c r="K23"/>
  <c r="V22"/>
  <c r="U22"/>
  <c r="T22"/>
  <c r="S22"/>
  <c r="R22"/>
  <c r="Q22"/>
  <c r="P22"/>
  <c r="O22"/>
  <c r="N22"/>
  <c r="M22"/>
  <c r="L22"/>
  <c r="K22"/>
  <c r="V21"/>
  <c r="U21"/>
  <c r="T21"/>
  <c r="S21"/>
  <c r="R21"/>
  <c r="Q21"/>
  <c r="P21"/>
  <c r="O21"/>
  <c r="N21"/>
  <c r="M21"/>
  <c r="L21"/>
  <c r="K21"/>
  <c r="V20"/>
  <c r="U20"/>
  <c r="T20"/>
  <c r="S20"/>
  <c r="R20"/>
  <c r="Q20"/>
  <c r="P20"/>
  <c r="O20"/>
  <c r="N20"/>
  <c r="M20"/>
  <c r="L20"/>
  <c r="K20"/>
  <c r="V19"/>
  <c r="U19"/>
  <c r="T19"/>
  <c r="S19"/>
  <c r="R19"/>
  <c r="Q19"/>
  <c r="P19"/>
  <c r="O19"/>
  <c r="N19"/>
  <c r="M19"/>
  <c r="L19"/>
  <c r="K19"/>
  <c r="V18"/>
  <c r="U18"/>
  <c r="T18"/>
  <c r="S18"/>
  <c r="R18"/>
  <c r="Q18"/>
  <c r="P18"/>
  <c r="O18"/>
  <c r="N18"/>
  <c r="M18"/>
  <c r="L18"/>
  <c r="K18"/>
  <c r="V17"/>
  <c r="U17"/>
  <c r="T17"/>
  <c r="S17"/>
  <c r="R17"/>
  <c r="Q17"/>
  <c r="P17"/>
  <c r="O17"/>
  <c r="N17"/>
  <c r="M17"/>
  <c r="L17"/>
  <c r="K17"/>
  <c r="V16"/>
  <c r="U16"/>
  <c r="T16"/>
  <c r="S16"/>
  <c r="R16"/>
  <c r="Q16"/>
  <c r="P16"/>
  <c r="O16"/>
  <c r="N16"/>
  <c r="M16"/>
  <c r="L16"/>
  <c r="K16"/>
  <c r="V15"/>
  <c r="U15"/>
  <c r="T15"/>
  <c r="S15"/>
  <c r="R15"/>
  <c r="Q15"/>
  <c r="P15"/>
  <c r="O15"/>
  <c r="N15"/>
  <c r="M15"/>
  <c r="L15"/>
  <c r="K15"/>
  <c r="V14"/>
  <c r="U14"/>
  <c r="T14"/>
  <c r="S14"/>
  <c r="R14"/>
  <c r="Q14"/>
  <c r="P14"/>
  <c r="O14"/>
  <c r="N14"/>
  <c r="M14"/>
  <c r="L14"/>
  <c r="K14"/>
  <c r="V13"/>
  <c r="U13"/>
  <c r="T13"/>
  <c r="S13"/>
  <c r="R13"/>
  <c r="Q13"/>
  <c r="P13"/>
  <c r="O13"/>
  <c r="N13"/>
  <c r="M13"/>
  <c r="L13"/>
  <c r="K13"/>
  <c r="V12"/>
  <c r="U12"/>
  <c r="T12"/>
  <c r="S12"/>
  <c r="R12"/>
  <c r="Q12"/>
  <c r="P12"/>
  <c r="O12"/>
  <c r="N12"/>
  <c r="M12"/>
  <c r="L12"/>
  <c r="K12"/>
  <c r="V11"/>
  <c r="U11"/>
  <c r="T11"/>
  <c r="S11"/>
  <c r="R11"/>
  <c r="Q11"/>
  <c r="P11"/>
  <c r="O11"/>
  <c r="N11"/>
  <c r="M11"/>
  <c r="L11"/>
  <c r="K11"/>
  <c r="V10"/>
  <c r="U10"/>
  <c r="T10"/>
  <c r="S10"/>
  <c r="R10"/>
  <c r="Q10"/>
  <c r="P10"/>
  <c r="O10"/>
  <c r="N10"/>
  <c r="M10"/>
  <c r="L10"/>
  <c r="K10"/>
  <c r="V9"/>
  <c r="U9"/>
  <c r="T9"/>
  <c r="S9"/>
  <c r="R9"/>
  <c r="Q9"/>
  <c r="P9"/>
  <c r="O9"/>
  <c r="N9"/>
  <c r="M9"/>
  <c r="L9"/>
  <c r="K9"/>
  <c r="V8"/>
  <c r="U8"/>
  <c r="T8"/>
  <c r="S8"/>
  <c r="R8"/>
  <c r="Q8"/>
  <c r="P8"/>
  <c r="O8"/>
  <c r="N8"/>
  <c r="M8"/>
  <c r="L8"/>
  <c r="K8"/>
  <c r="V7"/>
  <c r="U7"/>
  <c r="T7"/>
  <c r="S7"/>
  <c r="R7"/>
  <c r="Q7"/>
  <c r="P7"/>
  <c r="O7"/>
  <c r="N7"/>
  <c r="M7"/>
  <c r="L7"/>
  <c r="K7"/>
  <c r="V6"/>
  <c r="U6"/>
  <c r="T6"/>
  <c r="S6"/>
  <c r="R6"/>
  <c r="Q6"/>
  <c r="P6"/>
  <c r="O6"/>
  <c r="N6"/>
  <c r="M6"/>
  <c r="L6"/>
  <c r="K6"/>
  <c r="V5"/>
  <c r="U5"/>
  <c r="T5"/>
  <c r="S5"/>
  <c r="R5"/>
  <c r="Q5"/>
  <c r="P5"/>
  <c r="O5"/>
  <c r="N5"/>
  <c r="M5"/>
  <c r="L5"/>
  <c r="K5"/>
  <c r="V4"/>
  <c r="U4"/>
  <c r="T4"/>
  <c r="S4"/>
  <c r="R4"/>
  <c r="Q4"/>
  <c r="P4"/>
  <c r="O4"/>
  <c r="N4"/>
  <c r="M4"/>
  <c r="L4"/>
  <c r="K4"/>
  <c r="V3"/>
  <c r="U3"/>
  <c r="T3"/>
  <c r="S3"/>
  <c r="R3"/>
  <c r="Q3"/>
  <c r="P3"/>
  <c r="O3"/>
  <c r="N3"/>
  <c r="M3"/>
  <c r="L3"/>
  <c r="K3"/>
  <c r="H3"/>
  <c r="G3"/>
  <c r="V2"/>
  <c r="I19" s="1"/>
  <c r="U2"/>
  <c r="H8" s="1"/>
  <c r="T2"/>
  <c r="I18" s="1"/>
  <c r="S2"/>
  <c r="I15" s="1"/>
  <c r="R2"/>
  <c r="Q2"/>
  <c r="I13" s="1"/>
  <c r="P2"/>
  <c r="I12" s="1"/>
  <c r="O2"/>
  <c r="I11" s="1"/>
  <c r="N2"/>
  <c r="M2"/>
  <c r="H7" s="1"/>
  <c r="L2"/>
  <c r="H5" s="1"/>
  <c r="K2"/>
  <c r="H6" s="1"/>
  <c r="V180" i="8"/>
  <c r="U180"/>
  <c r="S180"/>
  <c r="R180"/>
  <c r="Q180"/>
  <c r="P180"/>
  <c r="O180"/>
  <c r="N180"/>
  <c r="M180"/>
  <c r="L180"/>
  <c r="K180"/>
  <c r="V179"/>
  <c r="U179"/>
  <c r="S179"/>
  <c r="R179"/>
  <c r="Q179"/>
  <c r="P179"/>
  <c r="O179"/>
  <c r="N179"/>
  <c r="M179"/>
  <c r="L179"/>
  <c r="K179"/>
  <c r="V178"/>
  <c r="U178"/>
  <c r="S178"/>
  <c r="R178"/>
  <c r="Q178"/>
  <c r="P178"/>
  <c r="O178"/>
  <c r="N178"/>
  <c r="M178"/>
  <c r="L178"/>
  <c r="K178"/>
  <c r="V177"/>
  <c r="U177"/>
  <c r="S177"/>
  <c r="R177"/>
  <c r="Q177"/>
  <c r="P177"/>
  <c r="O177"/>
  <c r="N177"/>
  <c r="M177"/>
  <c r="L177"/>
  <c r="K177"/>
  <c r="V176"/>
  <c r="U176"/>
  <c r="S176"/>
  <c r="R176"/>
  <c r="Q176"/>
  <c r="P176"/>
  <c r="O176"/>
  <c r="N176"/>
  <c r="M176"/>
  <c r="L176"/>
  <c r="K176"/>
  <c r="V175"/>
  <c r="U175"/>
  <c r="S175"/>
  <c r="R175"/>
  <c r="Q175"/>
  <c r="P175"/>
  <c r="O175"/>
  <c r="N175"/>
  <c r="M175"/>
  <c r="L175"/>
  <c r="K175"/>
  <c r="V174"/>
  <c r="U174"/>
  <c r="S174"/>
  <c r="R174"/>
  <c r="Q174"/>
  <c r="P174"/>
  <c r="O174"/>
  <c r="N174"/>
  <c r="M174"/>
  <c r="L174"/>
  <c r="K174"/>
  <c r="V173"/>
  <c r="U173"/>
  <c r="S173"/>
  <c r="R173"/>
  <c r="Q173"/>
  <c r="P173"/>
  <c r="O173"/>
  <c r="N173"/>
  <c r="M173"/>
  <c r="L173"/>
  <c r="K173"/>
  <c r="V172"/>
  <c r="U172"/>
  <c r="S172"/>
  <c r="R172"/>
  <c r="Q172"/>
  <c r="P172"/>
  <c r="O172"/>
  <c r="N172"/>
  <c r="M172"/>
  <c r="L172"/>
  <c r="K172"/>
  <c r="V171"/>
  <c r="U171"/>
  <c r="S171"/>
  <c r="R171"/>
  <c r="Q171"/>
  <c r="P171"/>
  <c r="O171"/>
  <c r="N171"/>
  <c r="M171"/>
  <c r="L171"/>
  <c r="K171"/>
  <c r="V170"/>
  <c r="U170"/>
  <c r="S170"/>
  <c r="R170"/>
  <c r="Q170"/>
  <c r="P170"/>
  <c r="O170"/>
  <c r="N170"/>
  <c r="M170"/>
  <c r="L170"/>
  <c r="K170"/>
  <c r="V169"/>
  <c r="U169"/>
  <c r="S169"/>
  <c r="R169"/>
  <c r="Q169"/>
  <c r="P169"/>
  <c r="O169"/>
  <c r="N169"/>
  <c r="M169"/>
  <c r="L169"/>
  <c r="K169"/>
  <c r="V168"/>
  <c r="U168"/>
  <c r="S168"/>
  <c r="R168"/>
  <c r="Q168"/>
  <c r="P168"/>
  <c r="O168"/>
  <c r="N168"/>
  <c r="M168"/>
  <c r="L168"/>
  <c r="K168"/>
  <c r="V167"/>
  <c r="U167"/>
  <c r="S167"/>
  <c r="R167"/>
  <c r="Q167"/>
  <c r="P167"/>
  <c r="O167"/>
  <c r="N167"/>
  <c r="M167"/>
  <c r="L167"/>
  <c r="K167"/>
  <c r="V166"/>
  <c r="U166"/>
  <c r="S166"/>
  <c r="R166"/>
  <c r="Q166"/>
  <c r="P166"/>
  <c r="O166"/>
  <c r="N166"/>
  <c r="M166"/>
  <c r="L166"/>
  <c r="K166"/>
  <c r="V165"/>
  <c r="U165"/>
  <c r="S165"/>
  <c r="R165"/>
  <c r="Q165"/>
  <c r="P165"/>
  <c r="O165"/>
  <c r="N165"/>
  <c r="M165"/>
  <c r="L165"/>
  <c r="K165"/>
  <c r="V164"/>
  <c r="U164"/>
  <c r="S164"/>
  <c r="R164"/>
  <c r="Q164"/>
  <c r="P164"/>
  <c r="O164"/>
  <c r="N164"/>
  <c r="M164"/>
  <c r="L164"/>
  <c r="K164"/>
  <c r="V163"/>
  <c r="U163"/>
  <c r="S163"/>
  <c r="R163"/>
  <c r="Q163"/>
  <c r="P163"/>
  <c r="O163"/>
  <c r="N163"/>
  <c r="M163"/>
  <c r="L163"/>
  <c r="K163"/>
  <c r="V162"/>
  <c r="U162"/>
  <c r="S162"/>
  <c r="R162"/>
  <c r="Q162"/>
  <c r="P162"/>
  <c r="O162"/>
  <c r="N162"/>
  <c r="M162"/>
  <c r="L162"/>
  <c r="K162"/>
  <c r="V161"/>
  <c r="U161"/>
  <c r="S161"/>
  <c r="R161"/>
  <c r="Q161"/>
  <c r="P161"/>
  <c r="O161"/>
  <c r="N161"/>
  <c r="M161"/>
  <c r="L161"/>
  <c r="K161"/>
  <c r="V160"/>
  <c r="U160"/>
  <c r="S160"/>
  <c r="R160"/>
  <c r="Q160"/>
  <c r="P160"/>
  <c r="O160"/>
  <c r="N160"/>
  <c r="M160"/>
  <c r="L160"/>
  <c r="K160"/>
  <c r="V159"/>
  <c r="U159"/>
  <c r="S159"/>
  <c r="R159"/>
  <c r="Q159"/>
  <c r="P159"/>
  <c r="O159"/>
  <c r="N159"/>
  <c r="M159"/>
  <c r="L159"/>
  <c r="K159"/>
  <c r="V158"/>
  <c r="U158"/>
  <c r="S158"/>
  <c r="R158"/>
  <c r="Q158"/>
  <c r="P158"/>
  <c r="O158"/>
  <c r="N158"/>
  <c r="M158"/>
  <c r="L158"/>
  <c r="K158"/>
  <c r="V157"/>
  <c r="U157"/>
  <c r="S157"/>
  <c r="R157"/>
  <c r="Q157"/>
  <c r="P157"/>
  <c r="O157"/>
  <c r="N157"/>
  <c r="M157"/>
  <c r="L157"/>
  <c r="K157"/>
  <c r="V156"/>
  <c r="U156"/>
  <c r="S156"/>
  <c r="R156"/>
  <c r="Q156"/>
  <c r="P156"/>
  <c r="O156"/>
  <c r="N156"/>
  <c r="M156"/>
  <c r="L156"/>
  <c r="K156"/>
  <c r="V155"/>
  <c r="U155"/>
  <c r="S155"/>
  <c r="R155"/>
  <c r="Q155"/>
  <c r="P155"/>
  <c r="O155"/>
  <c r="N155"/>
  <c r="M155"/>
  <c r="L155"/>
  <c r="K155"/>
  <c r="V154"/>
  <c r="U154"/>
  <c r="S154"/>
  <c r="R154"/>
  <c r="Q154"/>
  <c r="P154"/>
  <c r="O154"/>
  <c r="N154"/>
  <c r="M154"/>
  <c r="L154"/>
  <c r="K154"/>
  <c r="V153"/>
  <c r="U153"/>
  <c r="S153"/>
  <c r="R153"/>
  <c r="Q153"/>
  <c r="P153"/>
  <c r="O153"/>
  <c r="N153"/>
  <c r="M153"/>
  <c r="L153"/>
  <c r="K153"/>
  <c r="V152"/>
  <c r="U152"/>
  <c r="S152"/>
  <c r="R152"/>
  <c r="Q152"/>
  <c r="P152"/>
  <c r="O152"/>
  <c r="N152"/>
  <c r="M152"/>
  <c r="L152"/>
  <c r="K152"/>
  <c r="V151"/>
  <c r="U151"/>
  <c r="T151"/>
  <c r="S151"/>
  <c r="R151"/>
  <c r="Q151"/>
  <c r="P151"/>
  <c r="O151"/>
  <c r="N151"/>
  <c r="M151"/>
  <c r="L151"/>
  <c r="K151"/>
  <c r="V150"/>
  <c r="U150"/>
  <c r="T150"/>
  <c r="S150"/>
  <c r="R150"/>
  <c r="Q150"/>
  <c r="P150"/>
  <c r="O150"/>
  <c r="N150"/>
  <c r="M150"/>
  <c r="L150"/>
  <c r="K150"/>
  <c r="V149"/>
  <c r="U149"/>
  <c r="T149"/>
  <c r="S149"/>
  <c r="R149"/>
  <c r="Q149"/>
  <c r="P149"/>
  <c r="O149"/>
  <c r="N149"/>
  <c r="M149"/>
  <c r="L149"/>
  <c r="K149"/>
  <c r="V148"/>
  <c r="U148"/>
  <c r="T148"/>
  <c r="S148"/>
  <c r="R148"/>
  <c r="Q148"/>
  <c r="P148"/>
  <c r="O148"/>
  <c r="N148"/>
  <c r="M148"/>
  <c r="L148"/>
  <c r="K148"/>
  <c r="V147"/>
  <c r="U147"/>
  <c r="T147"/>
  <c r="S147"/>
  <c r="R147"/>
  <c r="Q147"/>
  <c r="P147"/>
  <c r="O147"/>
  <c r="N147"/>
  <c r="M147"/>
  <c r="L147"/>
  <c r="K147"/>
  <c r="V146"/>
  <c r="U146"/>
  <c r="T146"/>
  <c r="S146"/>
  <c r="R146"/>
  <c r="Q146"/>
  <c r="P146"/>
  <c r="O146"/>
  <c r="N146"/>
  <c r="M146"/>
  <c r="L146"/>
  <c r="K146"/>
  <c r="V145"/>
  <c r="U145"/>
  <c r="T145"/>
  <c r="S145"/>
  <c r="R145"/>
  <c r="Q145"/>
  <c r="P145"/>
  <c r="O145"/>
  <c r="N145"/>
  <c r="M145"/>
  <c r="L145"/>
  <c r="K145"/>
  <c r="V144"/>
  <c r="U144"/>
  <c r="T144"/>
  <c r="S144"/>
  <c r="R144"/>
  <c r="Q144"/>
  <c r="P144"/>
  <c r="O144"/>
  <c r="N144"/>
  <c r="M144"/>
  <c r="L144"/>
  <c r="K144"/>
  <c r="V143"/>
  <c r="U143"/>
  <c r="T143"/>
  <c r="S143"/>
  <c r="R143"/>
  <c r="Q143"/>
  <c r="P143"/>
  <c r="O143"/>
  <c r="N143"/>
  <c r="M143"/>
  <c r="L143"/>
  <c r="K143"/>
  <c r="V142"/>
  <c r="U142"/>
  <c r="T142"/>
  <c r="S142"/>
  <c r="R142"/>
  <c r="Q142"/>
  <c r="P142"/>
  <c r="O142"/>
  <c r="N142"/>
  <c r="M142"/>
  <c r="L142"/>
  <c r="K142"/>
  <c r="V141"/>
  <c r="U141"/>
  <c r="T141"/>
  <c r="S141"/>
  <c r="R141"/>
  <c r="Q141"/>
  <c r="P141"/>
  <c r="O141"/>
  <c r="N141"/>
  <c r="M141"/>
  <c r="L141"/>
  <c r="K141"/>
  <c r="V140"/>
  <c r="U140"/>
  <c r="T140"/>
  <c r="S140"/>
  <c r="R140"/>
  <c r="Q140"/>
  <c r="P140"/>
  <c r="O140"/>
  <c r="N140"/>
  <c r="M140"/>
  <c r="L140"/>
  <c r="K140"/>
  <c r="V139"/>
  <c r="U139"/>
  <c r="T139"/>
  <c r="S139"/>
  <c r="R139"/>
  <c r="Q139"/>
  <c r="P139"/>
  <c r="O139"/>
  <c r="N139"/>
  <c r="M139"/>
  <c r="L139"/>
  <c r="K139"/>
  <c r="V138"/>
  <c r="U138"/>
  <c r="T138"/>
  <c r="S138"/>
  <c r="R138"/>
  <c r="Q138"/>
  <c r="P138"/>
  <c r="O138"/>
  <c r="N138"/>
  <c r="M138"/>
  <c r="L138"/>
  <c r="K138"/>
  <c r="V137"/>
  <c r="U137"/>
  <c r="T137"/>
  <c r="S137"/>
  <c r="R137"/>
  <c r="Q137"/>
  <c r="P137"/>
  <c r="O137"/>
  <c r="N137"/>
  <c r="M137"/>
  <c r="L137"/>
  <c r="K137"/>
  <c r="V136"/>
  <c r="U136"/>
  <c r="T136"/>
  <c r="S136"/>
  <c r="R136"/>
  <c r="Q136"/>
  <c r="P136"/>
  <c r="O136"/>
  <c r="N136"/>
  <c r="M136"/>
  <c r="L136"/>
  <c r="K136"/>
  <c r="V135"/>
  <c r="U135"/>
  <c r="T135"/>
  <c r="S135"/>
  <c r="R135"/>
  <c r="Q135"/>
  <c r="P135"/>
  <c r="O135"/>
  <c r="N135"/>
  <c r="M135"/>
  <c r="L135"/>
  <c r="K135"/>
  <c r="V134"/>
  <c r="U134"/>
  <c r="T134"/>
  <c r="S134"/>
  <c r="R134"/>
  <c r="Q134"/>
  <c r="P134"/>
  <c r="O134"/>
  <c r="N134"/>
  <c r="M134"/>
  <c r="L134"/>
  <c r="K134"/>
  <c r="V133"/>
  <c r="U133"/>
  <c r="T133"/>
  <c r="S133"/>
  <c r="R133"/>
  <c r="Q133"/>
  <c r="P133"/>
  <c r="O133"/>
  <c r="N133"/>
  <c r="M133"/>
  <c r="L133"/>
  <c r="K133"/>
  <c r="V132"/>
  <c r="U132"/>
  <c r="T132"/>
  <c r="S132"/>
  <c r="R132"/>
  <c r="Q132"/>
  <c r="P132"/>
  <c r="O132"/>
  <c r="N132"/>
  <c r="M132"/>
  <c r="L132"/>
  <c r="K132"/>
  <c r="V131"/>
  <c r="U131"/>
  <c r="T131"/>
  <c r="S131"/>
  <c r="R131"/>
  <c r="Q131"/>
  <c r="P131"/>
  <c r="O131"/>
  <c r="N131"/>
  <c r="M131"/>
  <c r="L131"/>
  <c r="K131"/>
  <c r="V130"/>
  <c r="U130"/>
  <c r="T130"/>
  <c r="S130"/>
  <c r="R130"/>
  <c r="Q130"/>
  <c r="P130"/>
  <c r="O130"/>
  <c r="N130"/>
  <c r="M130"/>
  <c r="L130"/>
  <c r="K130"/>
  <c r="V129"/>
  <c r="U129"/>
  <c r="T129"/>
  <c r="S129"/>
  <c r="R129"/>
  <c r="Q129"/>
  <c r="P129"/>
  <c r="O129"/>
  <c r="N129"/>
  <c r="M129"/>
  <c r="L129"/>
  <c r="K129"/>
  <c r="V128"/>
  <c r="U128"/>
  <c r="T128"/>
  <c r="S128"/>
  <c r="R128"/>
  <c r="Q128"/>
  <c r="P128"/>
  <c r="O128"/>
  <c r="N128"/>
  <c r="M128"/>
  <c r="L128"/>
  <c r="K128"/>
  <c r="V127"/>
  <c r="U127"/>
  <c r="T127"/>
  <c r="S127"/>
  <c r="R127"/>
  <c r="Q127"/>
  <c r="P127"/>
  <c r="O127"/>
  <c r="N127"/>
  <c r="M127"/>
  <c r="L127"/>
  <c r="K127"/>
  <c r="V126"/>
  <c r="U126"/>
  <c r="T126"/>
  <c r="S126"/>
  <c r="R126"/>
  <c r="Q126"/>
  <c r="P126"/>
  <c r="O126"/>
  <c r="N126"/>
  <c r="M126"/>
  <c r="L126"/>
  <c r="K126"/>
  <c r="V125"/>
  <c r="U125"/>
  <c r="T125"/>
  <c r="S125"/>
  <c r="R125"/>
  <c r="Q125"/>
  <c r="P125"/>
  <c r="O125"/>
  <c r="N125"/>
  <c r="M125"/>
  <c r="L125"/>
  <c r="K125"/>
  <c r="V124"/>
  <c r="U124"/>
  <c r="T124"/>
  <c r="S124"/>
  <c r="R124"/>
  <c r="Q124"/>
  <c r="P124"/>
  <c r="O124"/>
  <c r="N124"/>
  <c r="M124"/>
  <c r="L124"/>
  <c r="K124"/>
  <c r="V123"/>
  <c r="U123"/>
  <c r="T123"/>
  <c r="S123"/>
  <c r="R123"/>
  <c r="Q123"/>
  <c r="P123"/>
  <c r="O123"/>
  <c r="N123"/>
  <c r="M123"/>
  <c r="L123"/>
  <c r="K123"/>
  <c r="V122"/>
  <c r="U122"/>
  <c r="T122"/>
  <c r="S122"/>
  <c r="R122"/>
  <c r="Q122"/>
  <c r="P122"/>
  <c r="O122"/>
  <c r="N122"/>
  <c r="M122"/>
  <c r="L122"/>
  <c r="K122"/>
  <c r="V121"/>
  <c r="U121"/>
  <c r="T121"/>
  <c r="S121"/>
  <c r="R121"/>
  <c r="Q121"/>
  <c r="P121"/>
  <c r="O121"/>
  <c r="N121"/>
  <c r="M121"/>
  <c r="L121"/>
  <c r="K121"/>
  <c r="V120"/>
  <c r="U120"/>
  <c r="T120"/>
  <c r="S120"/>
  <c r="R120"/>
  <c r="Q120"/>
  <c r="P120"/>
  <c r="O120"/>
  <c r="N120"/>
  <c r="M120"/>
  <c r="L120"/>
  <c r="K120"/>
  <c r="V119"/>
  <c r="U119"/>
  <c r="T119"/>
  <c r="S119"/>
  <c r="R119"/>
  <c r="Q119"/>
  <c r="P119"/>
  <c r="O119"/>
  <c r="N119"/>
  <c r="M119"/>
  <c r="L119"/>
  <c r="K119"/>
  <c r="V118"/>
  <c r="U118"/>
  <c r="T118"/>
  <c r="S118"/>
  <c r="R118"/>
  <c r="Q118"/>
  <c r="P118"/>
  <c r="O118"/>
  <c r="N118"/>
  <c r="M118"/>
  <c r="L118"/>
  <c r="K118"/>
  <c r="V117"/>
  <c r="U117"/>
  <c r="T117"/>
  <c r="S117"/>
  <c r="R117"/>
  <c r="Q117"/>
  <c r="P117"/>
  <c r="O117"/>
  <c r="N117"/>
  <c r="M117"/>
  <c r="L117"/>
  <c r="K117"/>
  <c r="V116"/>
  <c r="U116"/>
  <c r="T116"/>
  <c r="S116"/>
  <c r="R116"/>
  <c r="Q116"/>
  <c r="P116"/>
  <c r="O116"/>
  <c r="N116"/>
  <c r="M116"/>
  <c r="L116"/>
  <c r="K116"/>
  <c r="V115"/>
  <c r="U115"/>
  <c r="T115"/>
  <c r="S115"/>
  <c r="R115"/>
  <c r="Q115"/>
  <c r="P115"/>
  <c r="O115"/>
  <c r="N115"/>
  <c r="M115"/>
  <c r="L115"/>
  <c r="K115"/>
  <c r="V114"/>
  <c r="U114"/>
  <c r="T114"/>
  <c r="S114"/>
  <c r="R114"/>
  <c r="Q114"/>
  <c r="P114"/>
  <c r="O114"/>
  <c r="N114"/>
  <c r="M114"/>
  <c r="L114"/>
  <c r="K114"/>
  <c r="V113"/>
  <c r="U113"/>
  <c r="T113"/>
  <c r="S113"/>
  <c r="R113"/>
  <c r="Q113"/>
  <c r="P113"/>
  <c r="O113"/>
  <c r="N113"/>
  <c r="M113"/>
  <c r="L113"/>
  <c r="K113"/>
  <c r="V112"/>
  <c r="U112"/>
  <c r="T112"/>
  <c r="S112"/>
  <c r="R112"/>
  <c r="Q112"/>
  <c r="P112"/>
  <c r="O112"/>
  <c r="N112"/>
  <c r="M112"/>
  <c r="L112"/>
  <c r="K112"/>
  <c r="V111"/>
  <c r="U111"/>
  <c r="T111"/>
  <c r="S111"/>
  <c r="R111"/>
  <c r="Q111"/>
  <c r="P111"/>
  <c r="O111"/>
  <c r="N111"/>
  <c r="M111"/>
  <c r="L111"/>
  <c r="K111"/>
  <c r="V110"/>
  <c r="U110"/>
  <c r="T110"/>
  <c r="S110"/>
  <c r="R110"/>
  <c r="Q110"/>
  <c r="P110"/>
  <c r="O110"/>
  <c r="N110"/>
  <c r="M110"/>
  <c r="L110"/>
  <c r="K110"/>
  <c r="V109"/>
  <c r="U109"/>
  <c r="T109"/>
  <c r="S109"/>
  <c r="R109"/>
  <c r="Q109"/>
  <c r="P109"/>
  <c r="O109"/>
  <c r="N109"/>
  <c r="M109"/>
  <c r="L109"/>
  <c r="K109"/>
  <c r="V107"/>
  <c r="U107"/>
  <c r="T107"/>
  <c r="S107"/>
  <c r="R107"/>
  <c r="Q107"/>
  <c r="P107"/>
  <c r="O107"/>
  <c r="N107"/>
  <c r="M107"/>
  <c r="L107"/>
  <c r="K107"/>
  <c r="V106"/>
  <c r="U106"/>
  <c r="T106"/>
  <c r="S106"/>
  <c r="R106"/>
  <c r="Q106"/>
  <c r="P106"/>
  <c r="O106"/>
  <c r="N106"/>
  <c r="M106"/>
  <c r="L106"/>
  <c r="K106"/>
  <c r="V105"/>
  <c r="U105"/>
  <c r="T105"/>
  <c r="S105"/>
  <c r="R105"/>
  <c r="Q105"/>
  <c r="P105"/>
  <c r="O105"/>
  <c r="N105"/>
  <c r="M105"/>
  <c r="L105"/>
  <c r="K105"/>
  <c r="V104"/>
  <c r="U104"/>
  <c r="T104"/>
  <c r="S104"/>
  <c r="R104"/>
  <c r="Q104"/>
  <c r="P104"/>
  <c r="O104"/>
  <c r="N104"/>
  <c r="M104"/>
  <c r="L104"/>
  <c r="K104"/>
  <c r="V103"/>
  <c r="U103"/>
  <c r="T103"/>
  <c r="S103"/>
  <c r="R103"/>
  <c r="Q103"/>
  <c r="P103"/>
  <c r="O103"/>
  <c r="N103"/>
  <c r="M103"/>
  <c r="L103"/>
  <c r="K103"/>
  <c r="V102"/>
  <c r="U102"/>
  <c r="T102"/>
  <c r="S102"/>
  <c r="R102"/>
  <c r="Q102"/>
  <c r="P102"/>
  <c r="O102"/>
  <c r="N102"/>
  <c r="M102"/>
  <c r="L102"/>
  <c r="K102"/>
  <c r="V101"/>
  <c r="U101"/>
  <c r="T101"/>
  <c r="S101"/>
  <c r="R101"/>
  <c r="Q101"/>
  <c r="P101"/>
  <c r="O101"/>
  <c r="N101"/>
  <c r="M101"/>
  <c r="L101"/>
  <c r="K101"/>
  <c r="V100"/>
  <c r="U100"/>
  <c r="T100"/>
  <c r="S100"/>
  <c r="R100"/>
  <c r="Q100"/>
  <c r="P100"/>
  <c r="O100"/>
  <c r="N100"/>
  <c r="M100"/>
  <c r="L100"/>
  <c r="K100"/>
  <c r="V99"/>
  <c r="U99"/>
  <c r="T99"/>
  <c r="S99"/>
  <c r="R99"/>
  <c r="Q99"/>
  <c r="P99"/>
  <c r="O99"/>
  <c r="N99"/>
  <c r="M99"/>
  <c r="L99"/>
  <c r="K99"/>
  <c r="V98"/>
  <c r="U98"/>
  <c r="T98"/>
  <c r="S98"/>
  <c r="R98"/>
  <c r="Q98"/>
  <c r="P98"/>
  <c r="O98"/>
  <c r="N98"/>
  <c r="M98"/>
  <c r="L98"/>
  <c r="K98"/>
  <c r="V97"/>
  <c r="U97"/>
  <c r="T97"/>
  <c r="S97"/>
  <c r="R97"/>
  <c r="Q97"/>
  <c r="P97"/>
  <c r="O97"/>
  <c r="N97"/>
  <c r="M97"/>
  <c r="L97"/>
  <c r="K97"/>
  <c r="V96"/>
  <c r="U96"/>
  <c r="T96"/>
  <c r="S96"/>
  <c r="R96"/>
  <c r="Q96"/>
  <c r="P96"/>
  <c r="O96"/>
  <c r="N96"/>
  <c r="M96"/>
  <c r="L96"/>
  <c r="K96"/>
  <c r="V95"/>
  <c r="U95"/>
  <c r="T95"/>
  <c r="S95"/>
  <c r="R95"/>
  <c r="Q95"/>
  <c r="P95"/>
  <c r="O95"/>
  <c r="N95"/>
  <c r="M95"/>
  <c r="L95"/>
  <c r="K95"/>
  <c r="V94"/>
  <c r="U94"/>
  <c r="T94"/>
  <c r="S94"/>
  <c r="R94"/>
  <c r="Q94"/>
  <c r="P94"/>
  <c r="O94"/>
  <c r="N94"/>
  <c r="M94"/>
  <c r="L94"/>
  <c r="K94"/>
  <c r="V93"/>
  <c r="U93"/>
  <c r="T93"/>
  <c r="S93"/>
  <c r="R93"/>
  <c r="Q93"/>
  <c r="P93"/>
  <c r="O93"/>
  <c r="N93"/>
  <c r="M93"/>
  <c r="L93"/>
  <c r="K93"/>
  <c r="V92"/>
  <c r="U92"/>
  <c r="T92"/>
  <c r="S92"/>
  <c r="R92"/>
  <c r="Q92"/>
  <c r="P92"/>
  <c r="O92"/>
  <c r="N92"/>
  <c r="M92"/>
  <c r="L92"/>
  <c r="K92"/>
  <c r="V91"/>
  <c r="U91"/>
  <c r="T91"/>
  <c r="S91"/>
  <c r="V90"/>
  <c r="U90"/>
  <c r="T90"/>
  <c r="S90"/>
  <c r="R90"/>
  <c r="Q90"/>
  <c r="P90"/>
  <c r="O90"/>
  <c r="N90"/>
  <c r="M90"/>
  <c r="L90"/>
  <c r="K90"/>
  <c r="V89"/>
  <c r="U89"/>
  <c r="T89"/>
  <c r="S89"/>
  <c r="R89"/>
  <c r="Q89"/>
  <c r="P89"/>
  <c r="O89"/>
  <c r="N89"/>
  <c r="M89"/>
  <c r="L89"/>
  <c r="K89"/>
  <c r="V88"/>
  <c r="U88"/>
  <c r="T88"/>
  <c r="S88"/>
  <c r="R88"/>
  <c r="Q88"/>
  <c r="P88"/>
  <c r="O88"/>
  <c r="N88"/>
  <c r="M88"/>
  <c r="L88"/>
  <c r="K88"/>
  <c r="V87"/>
  <c r="U87"/>
  <c r="T87"/>
  <c r="S87"/>
  <c r="R87"/>
  <c r="Q87"/>
  <c r="P87"/>
  <c r="O87"/>
  <c r="N87"/>
  <c r="M87"/>
  <c r="L87"/>
  <c r="K87"/>
  <c r="V86"/>
  <c r="U86"/>
  <c r="T86"/>
  <c r="S86"/>
  <c r="R86"/>
  <c r="Q86"/>
  <c r="P86"/>
  <c r="O86"/>
  <c r="N86"/>
  <c r="M86"/>
  <c r="L86"/>
  <c r="K86"/>
  <c r="V85"/>
  <c r="U85"/>
  <c r="T85"/>
  <c r="S85"/>
  <c r="R85"/>
  <c r="Q85"/>
  <c r="P85"/>
  <c r="O85"/>
  <c r="N85"/>
  <c r="M85"/>
  <c r="L85"/>
  <c r="K85"/>
  <c r="V84"/>
  <c r="U84"/>
  <c r="T84"/>
  <c r="S84"/>
  <c r="R84"/>
  <c r="Q84"/>
  <c r="P84"/>
  <c r="O84"/>
  <c r="N84"/>
  <c r="M84"/>
  <c r="L84"/>
  <c r="K84"/>
  <c r="V83"/>
  <c r="U83"/>
  <c r="T83"/>
  <c r="S83"/>
  <c r="R83"/>
  <c r="Q83"/>
  <c r="P83"/>
  <c r="O83"/>
  <c r="N83"/>
  <c r="M83"/>
  <c r="L83"/>
  <c r="K83"/>
  <c r="V82"/>
  <c r="U82"/>
  <c r="T82"/>
  <c r="S82"/>
  <c r="R82"/>
  <c r="Q82"/>
  <c r="P82"/>
  <c r="O82"/>
  <c r="N82"/>
  <c r="M82"/>
  <c r="L82"/>
  <c r="K82"/>
  <c r="V81"/>
  <c r="U81"/>
  <c r="T81"/>
  <c r="S81"/>
  <c r="R81"/>
  <c r="Q81"/>
  <c r="P81"/>
  <c r="O81"/>
  <c r="N81"/>
  <c r="M81"/>
  <c r="L81"/>
  <c r="K81"/>
  <c r="V80"/>
  <c r="U80"/>
  <c r="T80"/>
  <c r="S80"/>
  <c r="R80"/>
  <c r="Q80"/>
  <c r="P80"/>
  <c r="O80"/>
  <c r="N80"/>
  <c r="M80"/>
  <c r="L80"/>
  <c r="K80"/>
  <c r="V79"/>
  <c r="U79"/>
  <c r="T79"/>
  <c r="S79"/>
  <c r="R79"/>
  <c r="Q79"/>
  <c r="P79"/>
  <c r="O79"/>
  <c r="N79"/>
  <c r="M79"/>
  <c r="L79"/>
  <c r="K79"/>
  <c r="V78"/>
  <c r="U78"/>
  <c r="T78"/>
  <c r="S78"/>
  <c r="R78"/>
  <c r="Q78"/>
  <c r="P78"/>
  <c r="O78"/>
  <c r="N78"/>
  <c r="M78"/>
  <c r="L78"/>
  <c r="K78"/>
  <c r="V77"/>
  <c r="U77"/>
  <c r="T77"/>
  <c r="S77"/>
  <c r="R77"/>
  <c r="Q77"/>
  <c r="P77"/>
  <c r="O77"/>
  <c r="N77"/>
  <c r="M77"/>
  <c r="L77"/>
  <c r="K77"/>
  <c r="V76"/>
  <c r="U76"/>
  <c r="T76"/>
  <c r="S76"/>
  <c r="R76"/>
  <c r="Q76"/>
  <c r="P76"/>
  <c r="O76"/>
  <c r="N76"/>
  <c r="M76"/>
  <c r="L76"/>
  <c r="K76"/>
  <c r="V75"/>
  <c r="U75"/>
  <c r="T75"/>
  <c r="S75"/>
  <c r="R75"/>
  <c r="Q75"/>
  <c r="P75"/>
  <c r="O75"/>
  <c r="N75"/>
  <c r="M75"/>
  <c r="L75"/>
  <c r="K75"/>
  <c r="V74"/>
  <c r="U74"/>
  <c r="T74"/>
  <c r="S74"/>
  <c r="R74"/>
  <c r="Q74"/>
  <c r="P74"/>
  <c r="O74"/>
  <c r="N74"/>
  <c r="M74"/>
  <c r="L74"/>
  <c r="K74"/>
  <c r="V73"/>
  <c r="U73"/>
  <c r="T73"/>
  <c r="S73"/>
  <c r="R73"/>
  <c r="Q73"/>
  <c r="P73"/>
  <c r="O73"/>
  <c r="N73"/>
  <c r="M73"/>
  <c r="L73"/>
  <c r="K73"/>
  <c r="V72"/>
  <c r="U72"/>
  <c r="T72"/>
  <c r="S72"/>
  <c r="R72"/>
  <c r="Q72"/>
  <c r="P72"/>
  <c r="O72"/>
  <c r="N72"/>
  <c r="M72"/>
  <c r="L72"/>
  <c r="K72"/>
  <c r="V71"/>
  <c r="U71"/>
  <c r="T71"/>
  <c r="S71"/>
  <c r="R71"/>
  <c r="Q71"/>
  <c r="P71"/>
  <c r="O71"/>
  <c r="N71"/>
  <c r="M71"/>
  <c r="L71"/>
  <c r="K71"/>
  <c r="V70"/>
  <c r="U70"/>
  <c r="T70"/>
  <c r="S70"/>
  <c r="R70"/>
  <c r="Q70"/>
  <c r="P70"/>
  <c r="O70"/>
  <c r="N70"/>
  <c r="M70"/>
  <c r="L70"/>
  <c r="K70"/>
  <c r="V69"/>
  <c r="U69"/>
  <c r="T69"/>
  <c r="S69"/>
  <c r="R69"/>
  <c r="Q69"/>
  <c r="P69"/>
  <c r="O69"/>
  <c r="N69"/>
  <c r="M69"/>
  <c r="L69"/>
  <c r="K69"/>
  <c r="V68"/>
  <c r="U68"/>
  <c r="T68"/>
  <c r="S68"/>
  <c r="R68"/>
  <c r="Q68"/>
  <c r="P68"/>
  <c r="O68"/>
  <c r="N68"/>
  <c r="M68"/>
  <c r="L68"/>
  <c r="K68"/>
  <c r="V67"/>
  <c r="U67"/>
  <c r="T67"/>
  <c r="S67"/>
  <c r="R67"/>
  <c r="Q67"/>
  <c r="P67"/>
  <c r="O67"/>
  <c r="N67"/>
  <c r="M67"/>
  <c r="L67"/>
  <c r="K67"/>
  <c r="V66"/>
  <c r="U66"/>
  <c r="T66"/>
  <c r="S66"/>
  <c r="R66"/>
  <c r="Q66"/>
  <c r="P66"/>
  <c r="O66"/>
  <c r="N66"/>
  <c r="M66"/>
  <c r="L66"/>
  <c r="K66"/>
  <c r="V65"/>
  <c r="U65"/>
  <c r="T65"/>
  <c r="S65"/>
  <c r="R65"/>
  <c r="Q65"/>
  <c r="P65"/>
  <c r="O65"/>
  <c r="N65"/>
  <c r="M65"/>
  <c r="L65"/>
  <c r="K65"/>
  <c r="V64"/>
  <c r="U64"/>
  <c r="T64"/>
  <c r="S64"/>
  <c r="R64"/>
  <c r="Q64"/>
  <c r="P64"/>
  <c r="O64"/>
  <c r="N64"/>
  <c r="M64"/>
  <c r="L64"/>
  <c r="K64"/>
  <c r="V63"/>
  <c r="U63"/>
  <c r="T63"/>
  <c r="S63"/>
  <c r="R63"/>
  <c r="Q63"/>
  <c r="P63"/>
  <c r="O63"/>
  <c r="N63"/>
  <c r="M63"/>
  <c r="L63"/>
  <c r="K63"/>
  <c r="V62"/>
  <c r="U62"/>
  <c r="T62"/>
  <c r="S62"/>
  <c r="R62"/>
  <c r="Q62"/>
  <c r="P62"/>
  <c r="O62"/>
  <c r="N62"/>
  <c r="M62"/>
  <c r="L62"/>
  <c r="K62"/>
  <c r="V61"/>
  <c r="U61"/>
  <c r="T61"/>
  <c r="S61"/>
  <c r="R61"/>
  <c r="Q61"/>
  <c r="P61"/>
  <c r="O61"/>
  <c r="N61"/>
  <c r="M61"/>
  <c r="L61"/>
  <c r="K61"/>
  <c r="V60"/>
  <c r="U60"/>
  <c r="T60"/>
  <c r="S60"/>
  <c r="R60"/>
  <c r="Q60"/>
  <c r="P60"/>
  <c r="O60"/>
  <c r="N60"/>
  <c r="M60"/>
  <c r="L60"/>
  <c r="K60"/>
  <c r="V59"/>
  <c r="U59"/>
  <c r="T59"/>
  <c r="S59"/>
  <c r="R59"/>
  <c r="Q59"/>
  <c r="P59"/>
  <c r="O59"/>
  <c r="N59"/>
  <c r="M59"/>
  <c r="L59"/>
  <c r="K59"/>
  <c r="V58"/>
  <c r="U58"/>
  <c r="T58"/>
  <c r="S58"/>
  <c r="R58"/>
  <c r="Q58"/>
  <c r="P58"/>
  <c r="O58"/>
  <c r="N58"/>
  <c r="M58"/>
  <c r="L58"/>
  <c r="K58"/>
  <c r="V57"/>
  <c r="U57"/>
  <c r="T57"/>
  <c r="S57"/>
  <c r="R57"/>
  <c r="Q57"/>
  <c r="P57"/>
  <c r="O57"/>
  <c r="N57"/>
  <c r="M57"/>
  <c r="L57"/>
  <c r="K57"/>
  <c r="V56"/>
  <c r="U56"/>
  <c r="T56"/>
  <c r="S56"/>
  <c r="R56"/>
  <c r="Q56"/>
  <c r="P56"/>
  <c r="O56"/>
  <c r="N56"/>
  <c r="M56"/>
  <c r="L56"/>
  <c r="K56"/>
  <c r="V55"/>
  <c r="U55"/>
  <c r="T55"/>
  <c r="S55"/>
  <c r="R55"/>
  <c r="Q55"/>
  <c r="P55"/>
  <c r="O55"/>
  <c r="N55"/>
  <c r="M55"/>
  <c r="L55"/>
  <c r="K55"/>
  <c r="V54"/>
  <c r="U54"/>
  <c r="T54"/>
  <c r="S54"/>
  <c r="R54"/>
  <c r="Q54"/>
  <c r="P54"/>
  <c r="O54"/>
  <c r="N54"/>
  <c r="M54"/>
  <c r="L54"/>
  <c r="K54"/>
  <c r="V53"/>
  <c r="U53"/>
  <c r="T53"/>
  <c r="S53"/>
  <c r="R53"/>
  <c r="Q53"/>
  <c r="P53"/>
  <c r="O53"/>
  <c r="N53"/>
  <c r="M53"/>
  <c r="L53"/>
  <c r="K53"/>
  <c r="V52"/>
  <c r="U52"/>
  <c r="T52"/>
  <c r="S52"/>
  <c r="R52"/>
  <c r="Q52"/>
  <c r="P52"/>
  <c r="O52"/>
  <c r="N52"/>
  <c r="M52"/>
  <c r="L52"/>
  <c r="K52"/>
  <c r="V51"/>
  <c r="U51"/>
  <c r="T51"/>
  <c r="S51"/>
  <c r="R51"/>
  <c r="Q51"/>
  <c r="P51"/>
  <c r="O51"/>
  <c r="N51"/>
  <c r="M51"/>
  <c r="L51"/>
  <c r="K51"/>
  <c r="V50"/>
  <c r="U50"/>
  <c r="T50"/>
  <c r="S50"/>
  <c r="R50"/>
  <c r="Q50"/>
  <c r="P50"/>
  <c r="O50"/>
  <c r="N50"/>
  <c r="M50"/>
  <c r="L50"/>
  <c r="K50"/>
  <c r="V49"/>
  <c r="U49"/>
  <c r="T49"/>
  <c r="S49"/>
  <c r="R49"/>
  <c r="Q49"/>
  <c r="P49"/>
  <c r="O49"/>
  <c r="N49"/>
  <c r="M49"/>
  <c r="L49"/>
  <c r="K49"/>
  <c r="V48"/>
  <c r="U48"/>
  <c r="T48"/>
  <c r="S48"/>
  <c r="R48"/>
  <c r="Q48"/>
  <c r="P48"/>
  <c r="O48"/>
  <c r="N48"/>
  <c r="M48"/>
  <c r="L48"/>
  <c r="K48"/>
  <c r="V47"/>
  <c r="U47"/>
  <c r="T47"/>
  <c r="S47"/>
  <c r="R47"/>
  <c r="Q47"/>
  <c r="P47"/>
  <c r="O47"/>
  <c r="N47"/>
  <c r="M47"/>
  <c r="L47"/>
  <c r="K47"/>
  <c r="V46"/>
  <c r="U46"/>
  <c r="T46"/>
  <c r="S46"/>
  <c r="R46"/>
  <c r="Q46"/>
  <c r="P46"/>
  <c r="O46"/>
  <c r="N46"/>
  <c r="M46"/>
  <c r="L46"/>
  <c r="K46"/>
  <c r="V45"/>
  <c r="U45"/>
  <c r="T45"/>
  <c r="S45"/>
  <c r="R45"/>
  <c r="Q45"/>
  <c r="P45"/>
  <c r="O45"/>
  <c r="N45"/>
  <c r="M45"/>
  <c r="L45"/>
  <c r="K45"/>
  <c r="V44"/>
  <c r="U44"/>
  <c r="T44"/>
  <c r="S44"/>
  <c r="R44"/>
  <c r="Q44"/>
  <c r="P44"/>
  <c r="O44"/>
  <c r="N44"/>
  <c r="M44"/>
  <c r="L44"/>
  <c r="K44"/>
  <c r="V43"/>
  <c r="U43"/>
  <c r="T43"/>
  <c r="S43"/>
  <c r="R43"/>
  <c r="Q43"/>
  <c r="P43"/>
  <c r="O43"/>
  <c r="N43"/>
  <c r="M43"/>
  <c r="L43"/>
  <c r="K43"/>
  <c r="V42"/>
  <c r="U42"/>
  <c r="T42"/>
  <c r="S42"/>
  <c r="R42"/>
  <c r="Q42"/>
  <c r="P42"/>
  <c r="O42"/>
  <c r="N42"/>
  <c r="M42"/>
  <c r="L42"/>
  <c r="K42"/>
  <c r="V41"/>
  <c r="U41"/>
  <c r="T41"/>
  <c r="S41"/>
  <c r="R41"/>
  <c r="Q41"/>
  <c r="P41"/>
  <c r="O41"/>
  <c r="N41"/>
  <c r="M41"/>
  <c r="L41"/>
  <c r="K41"/>
  <c r="V40"/>
  <c r="U40"/>
  <c r="T40"/>
  <c r="S40"/>
  <c r="R40"/>
  <c r="Q40"/>
  <c r="P40"/>
  <c r="O40"/>
  <c r="N40"/>
  <c r="M40"/>
  <c r="L40"/>
  <c r="K40"/>
  <c r="V39"/>
  <c r="U39"/>
  <c r="T39"/>
  <c r="S39"/>
  <c r="R39"/>
  <c r="Q39"/>
  <c r="P39"/>
  <c r="O39"/>
  <c r="N39"/>
  <c r="M39"/>
  <c r="L39"/>
  <c r="K39"/>
  <c r="V38"/>
  <c r="U38"/>
  <c r="T38"/>
  <c r="S38"/>
  <c r="R38"/>
  <c r="Q38"/>
  <c r="P38"/>
  <c r="O38"/>
  <c r="N38"/>
  <c r="M38"/>
  <c r="L38"/>
  <c r="K38"/>
  <c r="V37"/>
  <c r="U37"/>
  <c r="T37"/>
  <c r="S37"/>
  <c r="R37"/>
  <c r="Q37"/>
  <c r="P37"/>
  <c r="O37"/>
  <c r="N37"/>
  <c r="M37"/>
  <c r="L37"/>
  <c r="K37"/>
  <c r="V36"/>
  <c r="U36"/>
  <c r="T36"/>
  <c r="S36"/>
  <c r="R36"/>
  <c r="Q36"/>
  <c r="P36"/>
  <c r="O36"/>
  <c r="N36"/>
  <c r="M36"/>
  <c r="L36"/>
  <c r="K36"/>
  <c r="V35"/>
  <c r="U35"/>
  <c r="T35"/>
  <c r="S35"/>
  <c r="R35"/>
  <c r="Q35"/>
  <c r="P35"/>
  <c r="O35"/>
  <c r="N35"/>
  <c r="M35"/>
  <c r="L35"/>
  <c r="K35"/>
  <c r="V34"/>
  <c r="U34"/>
  <c r="T34"/>
  <c r="S34"/>
  <c r="R34"/>
  <c r="Q34"/>
  <c r="P34"/>
  <c r="O34"/>
  <c r="N34"/>
  <c r="M34"/>
  <c r="L34"/>
  <c r="K34"/>
  <c r="V33"/>
  <c r="U33"/>
  <c r="T33"/>
  <c r="S33"/>
  <c r="R33"/>
  <c r="Q33"/>
  <c r="P33"/>
  <c r="O33"/>
  <c r="N33"/>
  <c r="M33"/>
  <c r="L33"/>
  <c r="K33"/>
  <c r="V32"/>
  <c r="U32"/>
  <c r="T32"/>
  <c r="S32"/>
  <c r="R32"/>
  <c r="Q32"/>
  <c r="P32"/>
  <c r="O32"/>
  <c r="N32"/>
  <c r="M32"/>
  <c r="L32"/>
  <c r="K32"/>
  <c r="V31"/>
  <c r="U31"/>
  <c r="T31"/>
  <c r="S31"/>
  <c r="R31"/>
  <c r="Q31"/>
  <c r="P31"/>
  <c r="O31"/>
  <c r="N31"/>
  <c r="M31"/>
  <c r="L31"/>
  <c r="K31"/>
  <c r="V30"/>
  <c r="U30"/>
  <c r="T30"/>
  <c r="S30"/>
  <c r="R30"/>
  <c r="Q30"/>
  <c r="P30"/>
  <c r="O30"/>
  <c r="N30"/>
  <c r="M30"/>
  <c r="L30"/>
  <c r="K30"/>
  <c r="V29"/>
  <c r="U29"/>
  <c r="T29"/>
  <c r="S29"/>
  <c r="R29"/>
  <c r="Q29"/>
  <c r="P29"/>
  <c r="O29"/>
  <c r="N29"/>
  <c r="M29"/>
  <c r="L29"/>
  <c r="K29"/>
  <c r="V28"/>
  <c r="U28"/>
  <c r="T28"/>
  <c r="S28"/>
  <c r="R28"/>
  <c r="Q28"/>
  <c r="P28"/>
  <c r="O28"/>
  <c r="N28"/>
  <c r="M28"/>
  <c r="L28"/>
  <c r="K28"/>
  <c r="V27"/>
  <c r="U27"/>
  <c r="T27"/>
  <c r="S27"/>
  <c r="R27"/>
  <c r="Q27"/>
  <c r="P27"/>
  <c r="O27"/>
  <c r="N27"/>
  <c r="M27"/>
  <c r="L27"/>
  <c r="K27"/>
  <c r="V26"/>
  <c r="U26"/>
  <c r="T26"/>
  <c r="S26"/>
  <c r="R26"/>
  <c r="Q26"/>
  <c r="P26"/>
  <c r="O26"/>
  <c r="N26"/>
  <c r="M26"/>
  <c r="L26"/>
  <c r="K26"/>
  <c r="V25"/>
  <c r="U25"/>
  <c r="T25"/>
  <c r="S25"/>
  <c r="R25"/>
  <c r="Q25"/>
  <c r="P25"/>
  <c r="O25"/>
  <c r="N25"/>
  <c r="M25"/>
  <c r="L25"/>
  <c r="K25"/>
  <c r="V24"/>
  <c r="U24"/>
  <c r="T24"/>
  <c r="S24"/>
  <c r="R24"/>
  <c r="Q24"/>
  <c r="P24"/>
  <c r="O24"/>
  <c r="N24"/>
  <c r="M24"/>
  <c r="L24"/>
  <c r="K24"/>
  <c r="V23"/>
  <c r="U23"/>
  <c r="T23"/>
  <c r="S23"/>
  <c r="R23"/>
  <c r="Q23"/>
  <c r="P23"/>
  <c r="O23"/>
  <c r="N23"/>
  <c r="M23"/>
  <c r="L23"/>
  <c r="K23"/>
  <c r="V22"/>
  <c r="U22"/>
  <c r="T22"/>
  <c r="S22"/>
  <c r="R22"/>
  <c r="Q22"/>
  <c r="P22"/>
  <c r="O22"/>
  <c r="N22"/>
  <c r="M22"/>
  <c r="L22"/>
  <c r="K22"/>
  <c r="V21"/>
  <c r="U21"/>
  <c r="T21"/>
  <c r="S21"/>
  <c r="R21"/>
  <c r="Q21"/>
  <c r="P21"/>
  <c r="O21"/>
  <c r="N21"/>
  <c r="M21"/>
  <c r="L21"/>
  <c r="K21"/>
  <c r="V20"/>
  <c r="U20"/>
  <c r="T20"/>
  <c r="S20"/>
  <c r="R20"/>
  <c r="Q20"/>
  <c r="P20"/>
  <c r="O20"/>
  <c r="N20"/>
  <c r="M20"/>
  <c r="L20"/>
  <c r="K20"/>
  <c r="V19"/>
  <c r="U19"/>
  <c r="T19"/>
  <c r="M19"/>
  <c r="L19"/>
  <c r="K19"/>
  <c r="V18"/>
  <c r="U18"/>
  <c r="T18"/>
  <c r="S18"/>
  <c r="R18"/>
  <c r="Q18"/>
  <c r="P18"/>
  <c r="O18"/>
  <c r="N18"/>
  <c r="M18"/>
  <c r="L18"/>
  <c r="K18"/>
  <c r="V17"/>
  <c r="U17"/>
  <c r="T17"/>
  <c r="S17"/>
  <c r="R17"/>
  <c r="Q17"/>
  <c r="P17"/>
  <c r="O17"/>
  <c r="N17"/>
  <c r="M17"/>
  <c r="L17"/>
  <c r="K17"/>
  <c r="V16"/>
  <c r="U16"/>
  <c r="T16"/>
  <c r="S16"/>
  <c r="R16"/>
  <c r="Q16"/>
  <c r="P16"/>
  <c r="O16"/>
  <c r="N16"/>
  <c r="M16"/>
  <c r="L16"/>
  <c r="K16"/>
  <c r="V15"/>
  <c r="U15"/>
  <c r="T15"/>
  <c r="S15"/>
  <c r="R15"/>
  <c r="Q15"/>
  <c r="P15"/>
  <c r="O15"/>
  <c r="N15"/>
  <c r="M15"/>
  <c r="L15"/>
  <c r="K15"/>
  <c r="V14"/>
  <c r="U14"/>
  <c r="T14"/>
  <c r="S14"/>
  <c r="R14"/>
  <c r="Q14"/>
  <c r="P14"/>
  <c r="O14"/>
  <c r="N14"/>
  <c r="M14"/>
  <c r="L14"/>
  <c r="K14"/>
  <c r="V13"/>
  <c r="U13"/>
  <c r="T13"/>
  <c r="S13"/>
  <c r="R13"/>
  <c r="Q13"/>
  <c r="P13"/>
  <c r="O13"/>
  <c r="N13"/>
  <c r="M13"/>
  <c r="L13"/>
  <c r="K13"/>
  <c r="V12"/>
  <c r="U12"/>
  <c r="T12"/>
  <c r="S12"/>
  <c r="R12"/>
  <c r="Q12"/>
  <c r="P12"/>
  <c r="O12"/>
  <c r="N12"/>
  <c r="M12"/>
  <c r="L12"/>
  <c r="K12"/>
  <c r="V11"/>
  <c r="U11"/>
  <c r="T11"/>
  <c r="S11"/>
  <c r="R11"/>
  <c r="Q11"/>
  <c r="P11"/>
  <c r="O11"/>
  <c r="N11"/>
  <c r="M11"/>
  <c r="L11"/>
  <c r="K11"/>
  <c r="V10"/>
  <c r="U10"/>
  <c r="T10"/>
  <c r="S10"/>
  <c r="R10"/>
  <c r="Q10"/>
  <c r="P10"/>
  <c r="O10"/>
  <c r="N10"/>
  <c r="M10"/>
  <c r="L10"/>
  <c r="K10"/>
  <c r="V9"/>
  <c r="U9"/>
  <c r="T9"/>
  <c r="S9"/>
  <c r="R9"/>
  <c r="Q9"/>
  <c r="P9"/>
  <c r="O9"/>
  <c r="N9"/>
  <c r="M9"/>
  <c r="L9"/>
  <c r="K9"/>
  <c r="V8"/>
  <c r="U8"/>
  <c r="T8"/>
  <c r="S8"/>
  <c r="R8"/>
  <c r="Q8"/>
  <c r="P8"/>
  <c r="O8"/>
  <c r="N8"/>
  <c r="M8"/>
  <c r="L8"/>
  <c r="K8"/>
  <c r="V7"/>
  <c r="U7"/>
  <c r="T7"/>
  <c r="S7"/>
  <c r="R7"/>
  <c r="Q7"/>
  <c r="P7"/>
  <c r="O7"/>
  <c r="N7"/>
  <c r="M7"/>
  <c r="L7"/>
  <c r="K7"/>
  <c r="V6"/>
  <c r="U6"/>
  <c r="T6"/>
  <c r="S6"/>
  <c r="R6"/>
  <c r="Q6"/>
  <c r="P6"/>
  <c r="O6"/>
  <c r="N6"/>
  <c r="M6"/>
  <c r="L6"/>
  <c r="K6"/>
  <c r="V5"/>
  <c r="U5"/>
  <c r="T5"/>
  <c r="S5"/>
  <c r="R5"/>
  <c r="Q5"/>
  <c r="P5"/>
  <c r="O5"/>
  <c r="N5"/>
  <c r="M5"/>
  <c r="L5"/>
  <c r="K5"/>
  <c r="V4"/>
  <c r="U4"/>
  <c r="T4"/>
  <c r="S4"/>
  <c r="R4"/>
  <c r="Q4"/>
  <c r="P4"/>
  <c r="O4"/>
  <c r="N4"/>
  <c r="M4"/>
  <c r="L4"/>
  <c r="K4"/>
  <c r="V3"/>
  <c r="U3"/>
  <c r="T3"/>
  <c r="S3"/>
  <c r="R3"/>
  <c r="Q3"/>
  <c r="P3"/>
  <c r="O3"/>
  <c r="N3"/>
  <c r="M3"/>
  <c r="L3"/>
  <c r="K3"/>
  <c r="H3"/>
  <c r="G3"/>
  <c r="V2"/>
  <c r="I19" s="1"/>
  <c r="U2"/>
  <c r="T2"/>
  <c r="S2"/>
  <c r="R2"/>
  <c r="Q2"/>
  <c r="P2"/>
  <c r="I12" s="1"/>
  <c r="O2"/>
  <c r="N2"/>
  <c r="I10" s="1"/>
  <c r="M2"/>
  <c r="L2"/>
  <c r="H5" s="1"/>
  <c r="K2"/>
  <c r="H3" i="7"/>
  <c r="G3"/>
  <c r="V2"/>
  <c r="I19" s="1"/>
  <c r="E9" i="5" s="1"/>
  <c r="U2" i="7"/>
  <c r="T2"/>
  <c r="I18" s="1"/>
  <c r="S2"/>
  <c r="R2"/>
  <c r="Q2"/>
  <c r="P2"/>
  <c r="O2"/>
  <c r="N2"/>
  <c r="M2"/>
  <c r="L2"/>
  <c r="K2"/>
  <c r="X17" i="3"/>
  <c r="X16"/>
  <c r="X15"/>
  <c r="X14"/>
  <c r="X13"/>
  <c r="X12"/>
  <c r="V180" i="6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  <c r="U180"/>
  <c r="S180"/>
  <c r="R180"/>
  <c r="Q180"/>
  <c r="O180"/>
  <c r="N180"/>
  <c r="M180"/>
  <c r="L180"/>
  <c r="K180"/>
  <c r="U179"/>
  <c r="S179"/>
  <c r="R179"/>
  <c r="Q179"/>
  <c r="O179"/>
  <c r="N179"/>
  <c r="M179"/>
  <c r="L179"/>
  <c r="K179"/>
  <c r="U178"/>
  <c r="S178"/>
  <c r="R178"/>
  <c r="Q178"/>
  <c r="O178"/>
  <c r="N178"/>
  <c r="M178"/>
  <c r="L178"/>
  <c r="K178"/>
  <c r="U177"/>
  <c r="S177"/>
  <c r="R177"/>
  <c r="Q177"/>
  <c r="O177"/>
  <c r="N177"/>
  <c r="M177"/>
  <c r="L177"/>
  <c r="K177"/>
  <c r="U176"/>
  <c r="S176"/>
  <c r="R176"/>
  <c r="Q176"/>
  <c r="O176"/>
  <c r="N176"/>
  <c r="M176"/>
  <c r="L176"/>
  <c r="K176"/>
  <c r="U175"/>
  <c r="S175"/>
  <c r="R175"/>
  <c r="Q175"/>
  <c r="O175"/>
  <c r="N175"/>
  <c r="M175"/>
  <c r="L175"/>
  <c r="K175"/>
  <c r="U174"/>
  <c r="S174"/>
  <c r="R174"/>
  <c r="Q174"/>
  <c r="O174"/>
  <c r="N174"/>
  <c r="M174"/>
  <c r="L174"/>
  <c r="K174"/>
  <c r="U173"/>
  <c r="S173"/>
  <c r="R173"/>
  <c r="Q173"/>
  <c r="O173"/>
  <c r="N173"/>
  <c r="M173"/>
  <c r="L173"/>
  <c r="K173"/>
  <c r="U172"/>
  <c r="S172"/>
  <c r="R172"/>
  <c r="Q172"/>
  <c r="O172"/>
  <c r="N172"/>
  <c r="M172"/>
  <c r="L172"/>
  <c r="K172"/>
  <c r="U171"/>
  <c r="S171"/>
  <c r="R171"/>
  <c r="Q171"/>
  <c r="O171"/>
  <c r="N171"/>
  <c r="M171"/>
  <c r="L171"/>
  <c r="K171"/>
  <c r="U170"/>
  <c r="S170"/>
  <c r="R170"/>
  <c r="Q170"/>
  <c r="O170"/>
  <c r="N170"/>
  <c r="M170"/>
  <c r="L170"/>
  <c r="K170"/>
  <c r="U169"/>
  <c r="S169"/>
  <c r="R169"/>
  <c r="Q169"/>
  <c r="O169"/>
  <c r="N169"/>
  <c r="M169"/>
  <c r="L169"/>
  <c r="K169"/>
  <c r="U168"/>
  <c r="S168"/>
  <c r="R168"/>
  <c r="Q168"/>
  <c r="O168"/>
  <c r="N168"/>
  <c r="M168"/>
  <c r="L168"/>
  <c r="K168"/>
  <c r="U167"/>
  <c r="S167"/>
  <c r="R167"/>
  <c r="Q167"/>
  <c r="O167"/>
  <c r="N167"/>
  <c r="M167"/>
  <c r="L167"/>
  <c r="K167"/>
  <c r="U166"/>
  <c r="S166"/>
  <c r="R166"/>
  <c r="Q166"/>
  <c r="O166"/>
  <c r="N166"/>
  <c r="M166"/>
  <c r="L166"/>
  <c r="K166"/>
  <c r="U165"/>
  <c r="S165"/>
  <c r="R165"/>
  <c r="Q165"/>
  <c r="O165"/>
  <c r="N165"/>
  <c r="M165"/>
  <c r="L165"/>
  <c r="K165"/>
  <c r="U164"/>
  <c r="S164"/>
  <c r="R164"/>
  <c r="Q164"/>
  <c r="O164"/>
  <c r="N164"/>
  <c r="M164"/>
  <c r="L164"/>
  <c r="K164"/>
  <c r="U163"/>
  <c r="S163"/>
  <c r="R163"/>
  <c r="Q163"/>
  <c r="O163"/>
  <c r="N163"/>
  <c r="M163"/>
  <c r="L163"/>
  <c r="K163"/>
  <c r="U162"/>
  <c r="S162"/>
  <c r="R162"/>
  <c r="Q162"/>
  <c r="O162"/>
  <c r="N162"/>
  <c r="M162"/>
  <c r="L162"/>
  <c r="K162"/>
  <c r="U161"/>
  <c r="S161"/>
  <c r="R161"/>
  <c r="Q161"/>
  <c r="O161"/>
  <c r="N161"/>
  <c r="M161"/>
  <c r="L161"/>
  <c r="K161"/>
  <c r="U160"/>
  <c r="S160"/>
  <c r="R160"/>
  <c r="Q160"/>
  <c r="O160"/>
  <c r="N160"/>
  <c r="M160"/>
  <c r="L160"/>
  <c r="K160"/>
  <c r="U159"/>
  <c r="S159"/>
  <c r="R159"/>
  <c r="Q159"/>
  <c r="O159"/>
  <c r="N159"/>
  <c r="M159"/>
  <c r="L159"/>
  <c r="K159"/>
  <c r="U158"/>
  <c r="S158"/>
  <c r="R158"/>
  <c r="Q158"/>
  <c r="O158"/>
  <c r="N158"/>
  <c r="M158"/>
  <c r="L158"/>
  <c r="K158"/>
  <c r="S157"/>
  <c r="R157"/>
  <c r="Q157"/>
  <c r="O157"/>
  <c r="N157"/>
  <c r="M157"/>
  <c r="L157"/>
  <c r="K157"/>
  <c r="U156"/>
  <c r="S156"/>
  <c r="R156"/>
  <c r="Q156"/>
  <c r="O156"/>
  <c r="N156"/>
  <c r="M156"/>
  <c r="L156"/>
  <c r="K156"/>
  <c r="U155"/>
  <c r="S155"/>
  <c r="R155"/>
  <c r="Q155"/>
  <c r="O155"/>
  <c r="N155"/>
  <c r="M155"/>
  <c r="L155"/>
  <c r="K155"/>
  <c r="U154"/>
  <c r="S154"/>
  <c r="R154"/>
  <c r="Q154"/>
  <c r="O154"/>
  <c r="N154"/>
  <c r="M154"/>
  <c r="L154"/>
  <c r="K154"/>
  <c r="U153"/>
  <c r="S153"/>
  <c r="R153"/>
  <c r="Q153"/>
  <c r="O153"/>
  <c r="N153"/>
  <c r="M153"/>
  <c r="L153"/>
  <c r="K153"/>
  <c r="U152"/>
  <c r="S152"/>
  <c r="R152"/>
  <c r="Q152"/>
  <c r="O152"/>
  <c r="N152"/>
  <c r="M152"/>
  <c r="L152"/>
  <c r="K152"/>
  <c r="U151"/>
  <c r="T151"/>
  <c r="S151"/>
  <c r="R151"/>
  <c r="Q151"/>
  <c r="O151"/>
  <c r="N151"/>
  <c r="M151"/>
  <c r="L151"/>
  <c r="K151"/>
  <c r="U150"/>
  <c r="T150"/>
  <c r="S150"/>
  <c r="R150"/>
  <c r="Q150"/>
  <c r="O150"/>
  <c r="N150"/>
  <c r="M150"/>
  <c r="L150"/>
  <c r="K150"/>
  <c r="U149"/>
  <c r="T149"/>
  <c r="S149"/>
  <c r="R149"/>
  <c r="Q149"/>
  <c r="O149"/>
  <c r="N149"/>
  <c r="M149"/>
  <c r="L149"/>
  <c r="K149"/>
  <c r="U148"/>
  <c r="T148"/>
  <c r="S148"/>
  <c r="R148"/>
  <c r="Q148"/>
  <c r="O148"/>
  <c r="N148"/>
  <c r="M148"/>
  <c r="L148"/>
  <c r="K148"/>
  <c r="U147"/>
  <c r="T147"/>
  <c r="S147"/>
  <c r="R147"/>
  <c r="Q147"/>
  <c r="O147"/>
  <c r="N147"/>
  <c r="M147"/>
  <c r="L147"/>
  <c r="K147"/>
  <c r="U146"/>
  <c r="T146"/>
  <c r="S146"/>
  <c r="R146"/>
  <c r="Q146"/>
  <c r="O146"/>
  <c r="N146"/>
  <c r="M146"/>
  <c r="L146"/>
  <c r="K146"/>
  <c r="U145"/>
  <c r="T145"/>
  <c r="S145"/>
  <c r="R145"/>
  <c r="Q145"/>
  <c r="O145"/>
  <c r="N145"/>
  <c r="M145"/>
  <c r="L145"/>
  <c r="K145"/>
  <c r="U144"/>
  <c r="T144"/>
  <c r="S144"/>
  <c r="R144"/>
  <c r="Q144"/>
  <c r="O144"/>
  <c r="N144"/>
  <c r="M144"/>
  <c r="L144"/>
  <c r="K144"/>
  <c r="U143"/>
  <c r="T143"/>
  <c r="S143"/>
  <c r="R143"/>
  <c r="Q143"/>
  <c r="O143"/>
  <c r="N143"/>
  <c r="M143"/>
  <c r="L143"/>
  <c r="K143"/>
  <c r="U142"/>
  <c r="T142"/>
  <c r="S142"/>
  <c r="R142"/>
  <c r="Q142"/>
  <c r="O142"/>
  <c r="N142"/>
  <c r="M142"/>
  <c r="L142"/>
  <c r="K142"/>
  <c r="U141"/>
  <c r="T141"/>
  <c r="S141"/>
  <c r="R141"/>
  <c r="Q141"/>
  <c r="O141"/>
  <c r="N141"/>
  <c r="M141"/>
  <c r="L141"/>
  <c r="K141"/>
  <c r="U140"/>
  <c r="T140"/>
  <c r="S140"/>
  <c r="R140"/>
  <c r="Q140"/>
  <c r="O140"/>
  <c r="N140"/>
  <c r="M140"/>
  <c r="L140"/>
  <c r="K140"/>
  <c r="U139"/>
  <c r="T139"/>
  <c r="S139"/>
  <c r="R139"/>
  <c r="Q139"/>
  <c r="O139"/>
  <c r="N139"/>
  <c r="M139"/>
  <c r="L139"/>
  <c r="K139"/>
  <c r="U138"/>
  <c r="T138"/>
  <c r="S138"/>
  <c r="R138"/>
  <c r="Q138"/>
  <c r="O138"/>
  <c r="N138"/>
  <c r="M138"/>
  <c r="L138"/>
  <c r="K138"/>
  <c r="U137"/>
  <c r="T137"/>
  <c r="S137"/>
  <c r="R137"/>
  <c r="Q137"/>
  <c r="O137"/>
  <c r="N137"/>
  <c r="M137"/>
  <c r="L137"/>
  <c r="K137"/>
  <c r="U136"/>
  <c r="T136"/>
  <c r="S136"/>
  <c r="R136"/>
  <c r="Q136"/>
  <c r="O136"/>
  <c r="N136"/>
  <c r="M136"/>
  <c r="L136"/>
  <c r="K136"/>
  <c r="U135"/>
  <c r="T135"/>
  <c r="S135"/>
  <c r="R135"/>
  <c r="Q135"/>
  <c r="O135"/>
  <c r="N135"/>
  <c r="M135"/>
  <c r="L135"/>
  <c r="K135"/>
  <c r="U134"/>
  <c r="T134"/>
  <c r="S134"/>
  <c r="R134"/>
  <c r="Q134"/>
  <c r="O134"/>
  <c r="N134"/>
  <c r="M134"/>
  <c r="L134"/>
  <c r="K134"/>
  <c r="U133"/>
  <c r="T133"/>
  <c r="S133"/>
  <c r="R133"/>
  <c r="Q133"/>
  <c r="O133"/>
  <c r="N133"/>
  <c r="M133"/>
  <c r="L133"/>
  <c r="K133"/>
  <c r="U132"/>
  <c r="T132"/>
  <c r="S132"/>
  <c r="R132"/>
  <c r="Q132"/>
  <c r="O132"/>
  <c r="N132"/>
  <c r="M132"/>
  <c r="L132"/>
  <c r="K132"/>
  <c r="U131"/>
  <c r="T131"/>
  <c r="S131"/>
  <c r="R131"/>
  <c r="Q131"/>
  <c r="O131"/>
  <c r="N131"/>
  <c r="M131"/>
  <c r="L131"/>
  <c r="K131"/>
  <c r="U130"/>
  <c r="S130"/>
  <c r="R130"/>
  <c r="O130"/>
  <c r="N130"/>
  <c r="M130"/>
  <c r="L130"/>
  <c r="K130"/>
  <c r="U129"/>
  <c r="T129"/>
  <c r="S129"/>
  <c r="R129"/>
  <c r="Q129"/>
  <c r="O129"/>
  <c r="N129"/>
  <c r="M129"/>
  <c r="L129"/>
  <c r="K129"/>
  <c r="U128"/>
  <c r="T128"/>
  <c r="S128"/>
  <c r="R128"/>
  <c r="Q128"/>
  <c r="O128"/>
  <c r="N128"/>
  <c r="M128"/>
  <c r="L128"/>
  <c r="K128"/>
  <c r="U127"/>
  <c r="T127"/>
  <c r="S127"/>
  <c r="R127"/>
  <c r="Q127"/>
  <c r="O127"/>
  <c r="N127"/>
  <c r="M127"/>
  <c r="L127"/>
  <c r="K127"/>
  <c r="U126"/>
  <c r="T126"/>
  <c r="S126"/>
  <c r="R126"/>
  <c r="Q126"/>
  <c r="O126"/>
  <c r="N126"/>
  <c r="M126"/>
  <c r="L126"/>
  <c r="K126"/>
  <c r="U125"/>
  <c r="T125"/>
  <c r="S125"/>
  <c r="R125"/>
  <c r="Q125"/>
  <c r="O125"/>
  <c r="N125"/>
  <c r="M125"/>
  <c r="L125"/>
  <c r="K125"/>
  <c r="U124"/>
  <c r="T124"/>
  <c r="S124"/>
  <c r="R124"/>
  <c r="Q124"/>
  <c r="O124"/>
  <c r="N124"/>
  <c r="M124"/>
  <c r="L124"/>
  <c r="K124"/>
  <c r="U123"/>
  <c r="T123"/>
  <c r="S123"/>
  <c r="R123"/>
  <c r="Q123"/>
  <c r="O123"/>
  <c r="N123"/>
  <c r="M123"/>
  <c r="L123"/>
  <c r="K123"/>
  <c r="U122"/>
  <c r="T122"/>
  <c r="S122"/>
  <c r="R122"/>
  <c r="Q122"/>
  <c r="O122"/>
  <c r="N122"/>
  <c r="M122"/>
  <c r="L122"/>
  <c r="K122"/>
  <c r="U121"/>
  <c r="T121"/>
  <c r="S121"/>
  <c r="R121"/>
  <c r="Q121"/>
  <c r="O121"/>
  <c r="N121"/>
  <c r="M121"/>
  <c r="L121"/>
  <c r="K121"/>
  <c r="U120"/>
  <c r="T120"/>
  <c r="S120"/>
  <c r="R120"/>
  <c r="Q120"/>
  <c r="O120"/>
  <c r="N120"/>
  <c r="M120"/>
  <c r="L120"/>
  <c r="K120"/>
  <c r="U119"/>
  <c r="T119"/>
  <c r="S119"/>
  <c r="R119"/>
  <c r="Q119"/>
  <c r="O119"/>
  <c r="N119"/>
  <c r="M119"/>
  <c r="L119"/>
  <c r="K119"/>
  <c r="U118"/>
  <c r="T118"/>
  <c r="S118"/>
  <c r="R118"/>
  <c r="Q118"/>
  <c r="O118"/>
  <c r="N118"/>
  <c r="M118"/>
  <c r="L118"/>
  <c r="K118"/>
  <c r="U117"/>
  <c r="T117"/>
  <c r="S117"/>
  <c r="R117"/>
  <c r="Q117"/>
  <c r="O117"/>
  <c r="N117"/>
  <c r="M117"/>
  <c r="L117"/>
  <c r="K117"/>
  <c r="U116"/>
  <c r="T116"/>
  <c r="S116"/>
  <c r="R116"/>
  <c r="Q116"/>
  <c r="O116"/>
  <c r="N116"/>
  <c r="M116"/>
  <c r="L116"/>
  <c r="K116"/>
  <c r="U115"/>
  <c r="T115"/>
  <c r="S115"/>
  <c r="R115"/>
  <c r="Q115"/>
  <c r="O115"/>
  <c r="N115"/>
  <c r="M115"/>
  <c r="L115"/>
  <c r="K115"/>
  <c r="U114"/>
  <c r="T114"/>
  <c r="S114"/>
  <c r="R114"/>
  <c r="Q114"/>
  <c r="O114"/>
  <c r="N114"/>
  <c r="M114"/>
  <c r="L114"/>
  <c r="K114"/>
  <c r="U113"/>
  <c r="T113"/>
  <c r="S113"/>
  <c r="R113"/>
  <c r="Q113"/>
  <c r="O113"/>
  <c r="N113"/>
  <c r="M113"/>
  <c r="L113"/>
  <c r="K113"/>
  <c r="U112"/>
  <c r="T112"/>
  <c r="S112"/>
  <c r="R112"/>
  <c r="Q112"/>
  <c r="O112"/>
  <c r="N112"/>
  <c r="M112"/>
  <c r="L112"/>
  <c r="K112"/>
  <c r="U111"/>
  <c r="T111"/>
  <c r="S111"/>
  <c r="R111"/>
  <c r="Q111"/>
  <c r="O111"/>
  <c r="N111"/>
  <c r="M111"/>
  <c r="L111"/>
  <c r="K111"/>
  <c r="U110"/>
  <c r="T110"/>
  <c r="S110"/>
  <c r="R110"/>
  <c r="Q110"/>
  <c r="O110"/>
  <c r="N110"/>
  <c r="M110"/>
  <c r="L110"/>
  <c r="K110"/>
  <c r="U109"/>
  <c r="T109"/>
  <c r="S109"/>
  <c r="R109"/>
  <c r="Q109"/>
  <c r="O109"/>
  <c r="N109"/>
  <c r="M109"/>
  <c r="L109"/>
  <c r="K109"/>
  <c r="U108"/>
  <c r="T108"/>
  <c r="S108"/>
  <c r="R108"/>
  <c r="Q108"/>
  <c r="O108"/>
  <c r="N108"/>
  <c r="M108"/>
  <c r="L108"/>
  <c r="K108"/>
  <c r="U107"/>
  <c r="T107"/>
  <c r="S107"/>
  <c r="R107"/>
  <c r="Q107"/>
  <c r="O107"/>
  <c r="N107"/>
  <c r="M107"/>
  <c r="L107"/>
  <c r="K107"/>
  <c r="U106"/>
  <c r="T106"/>
  <c r="S106"/>
  <c r="R106"/>
  <c r="Q106"/>
  <c r="O106"/>
  <c r="N106"/>
  <c r="M106"/>
  <c r="L106"/>
  <c r="K106"/>
  <c r="U105"/>
  <c r="T105"/>
  <c r="S105"/>
  <c r="R105"/>
  <c r="Q105"/>
  <c r="O105"/>
  <c r="N105"/>
  <c r="M105"/>
  <c r="L105"/>
  <c r="K105"/>
  <c r="U104"/>
  <c r="T104"/>
  <c r="S104"/>
  <c r="R104"/>
  <c r="Q104"/>
  <c r="O104"/>
  <c r="N104"/>
  <c r="M104"/>
  <c r="L104"/>
  <c r="K104"/>
  <c r="U103"/>
  <c r="T103"/>
  <c r="S103"/>
  <c r="R103"/>
  <c r="Q103"/>
  <c r="O103"/>
  <c r="N103"/>
  <c r="M103"/>
  <c r="L103"/>
  <c r="K103"/>
  <c r="U102"/>
  <c r="T102"/>
  <c r="S102"/>
  <c r="R102"/>
  <c r="Q102"/>
  <c r="O102"/>
  <c r="N102"/>
  <c r="M102"/>
  <c r="L102"/>
  <c r="K102"/>
  <c r="U101"/>
  <c r="T101"/>
  <c r="S101"/>
  <c r="R101"/>
  <c r="Q101"/>
  <c r="O101"/>
  <c r="N101"/>
  <c r="M101"/>
  <c r="L101"/>
  <c r="K101"/>
  <c r="U100"/>
  <c r="T100"/>
  <c r="S100"/>
  <c r="R100"/>
  <c r="Q100"/>
  <c r="O100"/>
  <c r="N100"/>
  <c r="M100"/>
  <c r="L100"/>
  <c r="K100"/>
  <c r="U99"/>
  <c r="T99"/>
  <c r="S99"/>
  <c r="R99"/>
  <c r="Q99"/>
  <c r="O99"/>
  <c r="N99"/>
  <c r="M99"/>
  <c r="L99"/>
  <c r="K99"/>
  <c r="U98"/>
  <c r="T98"/>
  <c r="S98"/>
  <c r="R98"/>
  <c r="Q98"/>
  <c r="O98"/>
  <c r="N98"/>
  <c r="M98"/>
  <c r="L98"/>
  <c r="K98"/>
  <c r="U97"/>
  <c r="T97"/>
  <c r="S97"/>
  <c r="R97"/>
  <c r="Q97"/>
  <c r="O97"/>
  <c r="N97"/>
  <c r="M97"/>
  <c r="L97"/>
  <c r="K97"/>
  <c r="U96"/>
  <c r="T96"/>
  <c r="S96"/>
  <c r="R96"/>
  <c r="Q96"/>
  <c r="O96"/>
  <c r="N96"/>
  <c r="M96"/>
  <c r="L96"/>
  <c r="K96"/>
  <c r="U95"/>
  <c r="T95"/>
  <c r="S95"/>
  <c r="R95"/>
  <c r="Q95"/>
  <c r="O95"/>
  <c r="N95"/>
  <c r="M95"/>
  <c r="L95"/>
  <c r="K95"/>
  <c r="U94"/>
  <c r="T94"/>
  <c r="S94"/>
  <c r="R94"/>
  <c r="Q94"/>
  <c r="O94"/>
  <c r="N94"/>
  <c r="M94"/>
  <c r="L94"/>
  <c r="K94"/>
  <c r="U93"/>
  <c r="T93"/>
  <c r="S93"/>
  <c r="R93"/>
  <c r="Q93"/>
  <c r="O93"/>
  <c r="N93"/>
  <c r="M93"/>
  <c r="L93"/>
  <c r="K93"/>
  <c r="U92"/>
  <c r="T92"/>
  <c r="S92"/>
  <c r="R92"/>
  <c r="Q92"/>
  <c r="O92"/>
  <c r="N92"/>
  <c r="M92"/>
  <c r="L92"/>
  <c r="K92"/>
  <c r="U91"/>
  <c r="T91"/>
  <c r="S91"/>
  <c r="R91"/>
  <c r="Q91"/>
  <c r="O91"/>
  <c r="N91"/>
  <c r="M91"/>
  <c r="L91"/>
  <c r="K91"/>
  <c r="U90"/>
  <c r="T90"/>
  <c r="S90"/>
  <c r="R90"/>
  <c r="Q90"/>
  <c r="O90"/>
  <c r="N90"/>
  <c r="M90"/>
  <c r="L90"/>
  <c r="K90"/>
  <c r="U89"/>
  <c r="T89"/>
  <c r="S89"/>
  <c r="R89"/>
  <c r="Q89"/>
  <c r="O89"/>
  <c r="N89"/>
  <c r="M89"/>
  <c r="L89"/>
  <c r="K89"/>
  <c r="U88"/>
  <c r="T88"/>
  <c r="S88"/>
  <c r="R88"/>
  <c r="Q88"/>
  <c r="O88"/>
  <c r="N88"/>
  <c r="M88"/>
  <c r="L88"/>
  <c r="K88"/>
  <c r="U87"/>
  <c r="T87"/>
  <c r="S87"/>
  <c r="R87"/>
  <c r="Q87"/>
  <c r="O87"/>
  <c r="N87"/>
  <c r="M87"/>
  <c r="L87"/>
  <c r="K87"/>
  <c r="U86"/>
  <c r="T86"/>
  <c r="S86"/>
  <c r="R86"/>
  <c r="Q86"/>
  <c r="O86"/>
  <c r="N86"/>
  <c r="M86"/>
  <c r="L86"/>
  <c r="K86"/>
  <c r="U85"/>
  <c r="T85"/>
  <c r="S85"/>
  <c r="R85"/>
  <c r="Q85"/>
  <c r="O85"/>
  <c r="N85"/>
  <c r="M85"/>
  <c r="L85"/>
  <c r="K85"/>
  <c r="U84"/>
  <c r="T84"/>
  <c r="S84"/>
  <c r="R84"/>
  <c r="Q84"/>
  <c r="O84"/>
  <c r="N84"/>
  <c r="M84"/>
  <c r="L84"/>
  <c r="K84"/>
  <c r="U83"/>
  <c r="T83"/>
  <c r="S83"/>
  <c r="R83"/>
  <c r="Q83"/>
  <c r="O83"/>
  <c r="N83"/>
  <c r="M83"/>
  <c r="L83"/>
  <c r="K83"/>
  <c r="U82"/>
  <c r="T82"/>
  <c r="S82"/>
  <c r="R82"/>
  <c r="Q82"/>
  <c r="O82"/>
  <c r="N82"/>
  <c r="M82"/>
  <c r="L82"/>
  <c r="K82"/>
  <c r="U81"/>
  <c r="T81"/>
  <c r="S81"/>
  <c r="R81"/>
  <c r="Q81"/>
  <c r="O81"/>
  <c r="N81"/>
  <c r="M81"/>
  <c r="L81"/>
  <c r="K81"/>
  <c r="U80"/>
  <c r="T80"/>
  <c r="S80"/>
  <c r="R80"/>
  <c r="Q80"/>
  <c r="O80"/>
  <c r="N80"/>
  <c r="M80"/>
  <c r="L80"/>
  <c r="K80"/>
  <c r="U79"/>
  <c r="T79"/>
  <c r="S79"/>
  <c r="R79"/>
  <c r="Q79"/>
  <c r="O79"/>
  <c r="N79"/>
  <c r="M79"/>
  <c r="L79"/>
  <c r="K79"/>
  <c r="U78"/>
  <c r="T78"/>
  <c r="S78"/>
  <c r="R78"/>
  <c r="Q78"/>
  <c r="O78"/>
  <c r="N78"/>
  <c r="M78"/>
  <c r="L78"/>
  <c r="K78"/>
  <c r="U77"/>
  <c r="T77"/>
  <c r="S77"/>
  <c r="R77"/>
  <c r="Q77"/>
  <c r="O77"/>
  <c r="N77"/>
  <c r="M77"/>
  <c r="L77"/>
  <c r="K77"/>
  <c r="U76"/>
  <c r="T76"/>
  <c r="S76"/>
  <c r="R76"/>
  <c r="Q76"/>
  <c r="O76"/>
  <c r="N76"/>
  <c r="M76"/>
  <c r="L76"/>
  <c r="K76"/>
  <c r="U75"/>
  <c r="T75"/>
  <c r="S75"/>
  <c r="R75"/>
  <c r="Q75"/>
  <c r="O75"/>
  <c r="N75"/>
  <c r="M75"/>
  <c r="L75"/>
  <c r="K75"/>
  <c r="U74"/>
  <c r="T74"/>
  <c r="S74"/>
  <c r="R74"/>
  <c r="Q74"/>
  <c r="O74"/>
  <c r="N74"/>
  <c r="M74"/>
  <c r="L74"/>
  <c r="K74"/>
  <c r="U73"/>
  <c r="T73"/>
  <c r="S73"/>
  <c r="R73"/>
  <c r="Q73"/>
  <c r="O73"/>
  <c r="N73"/>
  <c r="M73"/>
  <c r="L73"/>
  <c r="K73"/>
  <c r="U72"/>
  <c r="T72"/>
  <c r="S72"/>
  <c r="R72"/>
  <c r="Q72"/>
  <c r="O72"/>
  <c r="N72"/>
  <c r="M72"/>
  <c r="L72"/>
  <c r="K72"/>
  <c r="U71"/>
  <c r="T71"/>
  <c r="S71"/>
  <c r="R71"/>
  <c r="Q71"/>
  <c r="O71"/>
  <c r="N71"/>
  <c r="M71"/>
  <c r="L71"/>
  <c r="K71"/>
  <c r="U70"/>
  <c r="T70"/>
  <c r="S70"/>
  <c r="R70"/>
  <c r="Q70"/>
  <c r="O70"/>
  <c r="N70"/>
  <c r="M70"/>
  <c r="L70"/>
  <c r="K70"/>
  <c r="U69"/>
  <c r="T69"/>
  <c r="S69"/>
  <c r="R69"/>
  <c r="Q69"/>
  <c r="O69"/>
  <c r="N69"/>
  <c r="M69"/>
  <c r="L69"/>
  <c r="K69"/>
  <c r="U68"/>
  <c r="T68"/>
  <c r="S68"/>
  <c r="R68"/>
  <c r="Q68"/>
  <c r="O68"/>
  <c r="N68"/>
  <c r="M68"/>
  <c r="L68"/>
  <c r="K68"/>
  <c r="U67"/>
  <c r="T67"/>
  <c r="S67"/>
  <c r="R67"/>
  <c r="Q67"/>
  <c r="O67"/>
  <c r="N67"/>
  <c r="M67"/>
  <c r="L67"/>
  <c r="K67"/>
  <c r="U66"/>
  <c r="T66"/>
  <c r="S66"/>
  <c r="R66"/>
  <c r="Q66"/>
  <c r="O66"/>
  <c r="N66"/>
  <c r="M66"/>
  <c r="L66"/>
  <c r="K66"/>
  <c r="U65"/>
  <c r="T65"/>
  <c r="S65"/>
  <c r="R65"/>
  <c r="Q65"/>
  <c r="O65"/>
  <c r="N65"/>
  <c r="M65"/>
  <c r="L65"/>
  <c r="K65"/>
  <c r="U64"/>
  <c r="T64"/>
  <c r="S64"/>
  <c r="R64"/>
  <c r="Q64"/>
  <c r="O64"/>
  <c r="N64"/>
  <c r="M64"/>
  <c r="L64"/>
  <c r="K64"/>
  <c r="U63"/>
  <c r="T63"/>
  <c r="S63"/>
  <c r="R63"/>
  <c r="Q63"/>
  <c r="O63"/>
  <c r="N63"/>
  <c r="M63"/>
  <c r="L63"/>
  <c r="K63"/>
  <c r="U62"/>
  <c r="T62"/>
  <c r="S62"/>
  <c r="R62"/>
  <c r="Q62"/>
  <c r="O62"/>
  <c r="N62"/>
  <c r="M62"/>
  <c r="L62"/>
  <c r="K62"/>
  <c r="U61"/>
  <c r="T61"/>
  <c r="S61"/>
  <c r="R61"/>
  <c r="Q61"/>
  <c r="O61"/>
  <c r="N61"/>
  <c r="M61"/>
  <c r="L61"/>
  <c r="K61"/>
  <c r="U60"/>
  <c r="T60"/>
  <c r="S60"/>
  <c r="R60"/>
  <c r="Q60"/>
  <c r="O60"/>
  <c r="N60"/>
  <c r="M60"/>
  <c r="L60"/>
  <c r="K60"/>
  <c r="U59"/>
  <c r="T59"/>
  <c r="S59"/>
  <c r="R59"/>
  <c r="Q59"/>
  <c r="O59"/>
  <c r="N59"/>
  <c r="M59"/>
  <c r="L59"/>
  <c r="K59"/>
  <c r="U58"/>
  <c r="T58"/>
  <c r="S58"/>
  <c r="R58"/>
  <c r="Q58"/>
  <c r="O58"/>
  <c r="N58"/>
  <c r="M58"/>
  <c r="L58"/>
  <c r="K58"/>
  <c r="U57"/>
  <c r="T57"/>
  <c r="S57"/>
  <c r="R57"/>
  <c r="Q57"/>
  <c r="O57"/>
  <c r="N57"/>
  <c r="M57"/>
  <c r="L57"/>
  <c r="K57"/>
  <c r="U56"/>
  <c r="T56"/>
  <c r="S56"/>
  <c r="R56"/>
  <c r="Q56"/>
  <c r="O56"/>
  <c r="N56"/>
  <c r="M56"/>
  <c r="L56"/>
  <c r="K56"/>
  <c r="U55"/>
  <c r="T55"/>
  <c r="S55"/>
  <c r="R55"/>
  <c r="Q55"/>
  <c r="O55"/>
  <c r="N55"/>
  <c r="M55"/>
  <c r="L55"/>
  <c r="K55"/>
  <c r="U54"/>
  <c r="T54"/>
  <c r="S54"/>
  <c r="R54"/>
  <c r="Q54"/>
  <c r="O54"/>
  <c r="N54"/>
  <c r="M54"/>
  <c r="L54"/>
  <c r="K54"/>
  <c r="U53"/>
  <c r="T53"/>
  <c r="S53"/>
  <c r="R53"/>
  <c r="Q53"/>
  <c r="O53"/>
  <c r="N53"/>
  <c r="M53"/>
  <c r="L53"/>
  <c r="K53"/>
  <c r="U52"/>
  <c r="T52"/>
  <c r="S52"/>
  <c r="R52"/>
  <c r="Q52"/>
  <c r="O52"/>
  <c r="N52"/>
  <c r="M52"/>
  <c r="L52"/>
  <c r="K52"/>
  <c r="U51"/>
  <c r="T51"/>
  <c r="S51"/>
  <c r="R51"/>
  <c r="Q51"/>
  <c r="O51"/>
  <c r="N51"/>
  <c r="M51"/>
  <c r="L51"/>
  <c r="K51"/>
  <c r="U50"/>
  <c r="T50"/>
  <c r="S50"/>
  <c r="R50"/>
  <c r="Q50"/>
  <c r="O50"/>
  <c r="N50"/>
  <c r="M50"/>
  <c r="L50"/>
  <c r="K50"/>
  <c r="U49"/>
  <c r="T49"/>
  <c r="S49"/>
  <c r="R49"/>
  <c r="Q49"/>
  <c r="O49"/>
  <c r="N49"/>
  <c r="M49"/>
  <c r="L49"/>
  <c r="K49"/>
  <c r="U48"/>
  <c r="T48"/>
  <c r="S48"/>
  <c r="R48"/>
  <c r="Q48"/>
  <c r="O48"/>
  <c r="N48"/>
  <c r="M48"/>
  <c r="L48"/>
  <c r="K48"/>
  <c r="U47"/>
  <c r="T47"/>
  <c r="S47"/>
  <c r="R47"/>
  <c r="Q47"/>
  <c r="O47"/>
  <c r="N47"/>
  <c r="M47"/>
  <c r="L47"/>
  <c r="K47"/>
  <c r="U46"/>
  <c r="T46"/>
  <c r="S46"/>
  <c r="R46"/>
  <c r="Q46"/>
  <c r="O46"/>
  <c r="N46"/>
  <c r="M46"/>
  <c r="L46"/>
  <c r="K46"/>
  <c r="U45"/>
  <c r="T45"/>
  <c r="S45"/>
  <c r="R45"/>
  <c r="Q45"/>
  <c r="O45"/>
  <c r="N45"/>
  <c r="M45"/>
  <c r="L45"/>
  <c r="K45"/>
  <c r="U44"/>
  <c r="T44"/>
  <c r="S44"/>
  <c r="R44"/>
  <c r="Q44"/>
  <c r="O44"/>
  <c r="N44"/>
  <c r="M44"/>
  <c r="L44"/>
  <c r="K44"/>
  <c r="U43"/>
  <c r="T43"/>
  <c r="S43"/>
  <c r="R43"/>
  <c r="Q43"/>
  <c r="O43"/>
  <c r="N43"/>
  <c r="M43"/>
  <c r="L43"/>
  <c r="K43"/>
  <c r="U42"/>
  <c r="T42"/>
  <c r="S42"/>
  <c r="R42"/>
  <c r="Q42"/>
  <c r="O42"/>
  <c r="N42"/>
  <c r="M42"/>
  <c r="L42"/>
  <c r="K42"/>
  <c r="U41"/>
  <c r="T41"/>
  <c r="S41"/>
  <c r="R41"/>
  <c r="Q41"/>
  <c r="O41"/>
  <c r="N41"/>
  <c r="M41"/>
  <c r="L41"/>
  <c r="K41"/>
  <c r="U40"/>
  <c r="T40"/>
  <c r="S40"/>
  <c r="R40"/>
  <c r="Q40"/>
  <c r="O40"/>
  <c r="N40"/>
  <c r="M40"/>
  <c r="L40"/>
  <c r="K40"/>
  <c r="U39"/>
  <c r="T39"/>
  <c r="S39"/>
  <c r="R39"/>
  <c r="Q39"/>
  <c r="O39"/>
  <c r="N39"/>
  <c r="M39"/>
  <c r="L39"/>
  <c r="K39"/>
  <c r="U38"/>
  <c r="T38"/>
  <c r="S38"/>
  <c r="R38"/>
  <c r="Q38"/>
  <c r="O38"/>
  <c r="N38"/>
  <c r="M38"/>
  <c r="L38"/>
  <c r="K38"/>
  <c r="U37"/>
  <c r="T37"/>
  <c r="S37"/>
  <c r="R37"/>
  <c r="Q37"/>
  <c r="O37"/>
  <c r="N37"/>
  <c r="M37"/>
  <c r="L37"/>
  <c r="K37"/>
  <c r="U36"/>
  <c r="T36"/>
  <c r="S36"/>
  <c r="R36"/>
  <c r="Q36"/>
  <c r="O36"/>
  <c r="N36"/>
  <c r="M36"/>
  <c r="L36"/>
  <c r="K36"/>
  <c r="U35"/>
  <c r="T35"/>
  <c r="S35"/>
  <c r="R35"/>
  <c r="Q35"/>
  <c r="O35"/>
  <c r="N35"/>
  <c r="M35"/>
  <c r="L35"/>
  <c r="K35"/>
  <c r="U34"/>
  <c r="T34"/>
  <c r="S34"/>
  <c r="R34"/>
  <c r="Q34"/>
  <c r="O34"/>
  <c r="N34"/>
  <c r="M34"/>
  <c r="L34"/>
  <c r="K34"/>
  <c r="U33"/>
  <c r="T33"/>
  <c r="S33"/>
  <c r="R33"/>
  <c r="Q33"/>
  <c r="O33"/>
  <c r="N33"/>
  <c r="M33"/>
  <c r="L33"/>
  <c r="K33"/>
  <c r="U32"/>
  <c r="T32"/>
  <c r="S32"/>
  <c r="R32"/>
  <c r="Q32"/>
  <c r="O32"/>
  <c r="N32"/>
  <c r="M32"/>
  <c r="L32"/>
  <c r="K32"/>
  <c r="U31"/>
  <c r="T31"/>
  <c r="S31"/>
  <c r="R31"/>
  <c r="Q31"/>
  <c r="O31"/>
  <c r="N31"/>
  <c r="M31"/>
  <c r="L31"/>
  <c r="K31"/>
  <c r="U30"/>
  <c r="T30"/>
  <c r="S30"/>
  <c r="R30"/>
  <c r="Q30"/>
  <c r="O30"/>
  <c r="N30"/>
  <c r="M30"/>
  <c r="L30"/>
  <c r="K30"/>
  <c r="U29"/>
  <c r="T29"/>
  <c r="S29"/>
  <c r="R29"/>
  <c r="Q29"/>
  <c r="O29"/>
  <c r="N29"/>
  <c r="M29"/>
  <c r="L29"/>
  <c r="K29"/>
  <c r="U28"/>
  <c r="T28"/>
  <c r="S28"/>
  <c r="R28"/>
  <c r="Q28"/>
  <c r="O28"/>
  <c r="N28"/>
  <c r="M28"/>
  <c r="L28"/>
  <c r="K28"/>
  <c r="U27"/>
  <c r="T27"/>
  <c r="S27"/>
  <c r="R27"/>
  <c r="Q27"/>
  <c r="O27"/>
  <c r="N27"/>
  <c r="M27"/>
  <c r="L27"/>
  <c r="K27"/>
  <c r="U26"/>
  <c r="T26"/>
  <c r="S26"/>
  <c r="R26"/>
  <c r="Q26"/>
  <c r="O26"/>
  <c r="N26"/>
  <c r="M26"/>
  <c r="L26"/>
  <c r="K26"/>
  <c r="U25"/>
  <c r="T25"/>
  <c r="S25"/>
  <c r="R25"/>
  <c r="Q25"/>
  <c r="O25"/>
  <c r="N25"/>
  <c r="M25"/>
  <c r="L25"/>
  <c r="K25"/>
  <c r="U24"/>
  <c r="T24"/>
  <c r="S24"/>
  <c r="R24"/>
  <c r="Q24"/>
  <c r="O24"/>
  <c r="N24"/>
  <c r="M24"/>
  <c r="L24"/>
  <c r="K24"/>
  <c r="U23"/>
  <c r="T23"/>
  <c r="S23"/>
  <c r="R23"/>
  <c r="Q23"/>
  <c r="O23"/>
  <c r="N23"/>
  <c r="M23"/>
  <c r="L23"/>
  <c r="K23"/>
  <c r="U22"/>
  <c r="T22"/>
  <c r="S22"/>
  <c r="R22"/>
  <c r="Q22"/>
  <c r="O22"/>
  <c r="N22"/>
  <c r="M22"/>
  <c r="L22"/>
  <c r="K22"/>
  <c r="U21"/>
  <c r="T21"/>
  <c r="S21"/>
  <c r="R21"/>
  <c r="Q21"/>
  <c r="O21"/>
  <c r="N21"/>
  <c r="M21"/>
  <c r="L21"/>
  <c r="K21"/>
  <c r="U20"/>
  <c r="T20"/>
  <c r="S20"/>
  <c r="R20"/>
  <c r="Q20"/>
  <c r="O20"/>
  <c r="N20"/>
  <c r="M20"/>
  <c r="L20"/>
  <c r="K20"/>
  <c r="U19"/>
  <c r="T19"/>
  <c r="S19"/>
  <c r="R19"/>
  <c r="Q19"/>
  <c r="O19"/>
  <c r="N19"/>
  <c r="M19"/>
  <c r="L19"/>
  <c r="K19"/>
  <c r="U18"/>
  <c r="T18"/>
  <c r="S18"/>
  <c r="R18"/>
  <c r="Q18"/>
  <c r="O18"/>
  <c r="N18"/>
  <c r="M18"/>
  <c r="L18"/>
  <c r="K18"/>
  <c r="U17"/>
  <c r="T17"/>
  <c r="S17"/>
  <c r="R17"/>
  <c r="Q17"/>
  <c r="O17"/>
  <c r="N17"/>
  <c r="M17"/>
  <c r="L17"/>
  <c r="K17"/>
  <c r="U16"/>
  <c r="T16"/>
  <c r="S16"/>
  <c r="R16"/>
  <c r="Q16"/>
  <c r="O16"/>
  <c r="N16"/>
  <c r="M16"/>
  <c r="L16"/>
  <c r="K16"/>
  <c r="U15"/>
  <c r="T15"/>
  <c r="S15"/>
  <c r="R15"/>
  <c r="Q15"/>
  <c r="O15"/>
  <c r="N15"/>
  <c r="M15"/>
  <c r="L15"/>
  <c r="K15"/>
  <c r="U14"/>
  <c r="T14"/>
  <c r="S14"/>
  <c r="R14"/>
  <c r="Q14"/>
  <c r="O14"/>
  <c r="N14"/>
  <c r="M14"/>
  <c r="L14"/>
  <c r="K14"/>
  <c r="U13"/>
  <c r="T13"/>
  <c r="S13"/>
  <c r="R13"/>
  <c r="Q13"/>
  <c r="O13"/>
  <c r="N13"/>
  <c r="M13"/>
  <c r="L13"/>
  <c r="K13"/>
  <c r="U12"/>
  <c r="T12"/>
  <c r="S12"/>
  <c r="R12"/>
  <c r="Q12"/>
  <c r="O12"/>
  <c r="N12"/>
  <c r="M12"/>
  <c r="L12"/>
  <c r="K12"/>
  <c r="U11"/>
  <c r="T11"/>
  <c r="S11"/>
  <c r="R11"/>
  <c r="Q11"/>
  <c r="O11"/>
  <c r="N11"/>
  <c r="M11"/>
  <c r="L11"/>
  <c r="K11"/>
  <c r="U10"/>
  <c r="T10"/>
  <c r="S10"/>
  <c r="R10"/>
  <c r="Q10"/>
  <c r="O10"/>
  <c r="N10"/>
  <c r="M10"/>
  <c r="L10"/>
  <c r="K10"/>
  <c r="U9"/>
  <c r="T9"/>
  <c r="S9"/>
  <c r="R9"/>
  <c r="Q9"/>
  <c r="O9"/>
  <c r="N9"/>
  <c r="M9"/>
  <c r="L9"/>
  <c r="K9"/>
  <c r="U8"/>
  <c r="T8"/>
  <c r="S8"/>
  <c r="R8"/>
  <c r="Q8"/>
  <c r="O8"/>
  <c r="N8"/>
  <c r="M8"/>
  <c r="L8"/>
  <c r="K8"/>
  <c r="U7"/>
  <c r="T7"/>
  <c r="S7"/>
  <c r="R7"/>
  <c r="Q7"/>
  <c r="O7"/>
  <c r="N7"/>
  <c r="M7"/>
  <c r="L7"/>
  <c r="K7"/>
  <c r="U6"/>
  <c r="T6"/>
  <c r="S6"/>
  <c r="R6"/>
  <c r="Q6"/>
  <c r="O6"/>
  <c r="N6"/>
  <c r="M6"/>
  <c r="L6"/>
  <c r="K6"/>
  <c r="U5"/>
  <c r="T5"/>
  <c r="S5"/>
  <c r="R5"/>
  <c r="Q5"/>
  <c r="O5"/>
  <c r="N5"/>
  <c r="M5"/>
  <c r="L5"/>
  <c r="K5"/>
  <c r="U4"/>
  <c r="T4"/>
  <c r="S4"/>
  <c r="R4"/>
  <c r="Q4"/>
  <c r="O4"/>
  <c r="N4"/>
  <c r="M4"/>
  <c r="L4"/>
  <c r="K4"/>
  <c r="U3"/>
  <c r="T3"/>
  <c r="S3"/>
  <c r="R3"/>
  <c r="Q3"/>
  <c r="O3"/>
  <c r="N3"/>
  <c r="M3"/>
  <c r="L3"/>
  <c r="K3"/>
  <c r="H3"/>
  <c r="D3" i="5" s="1"/>
  <c r="G3" i="6"/>
  <c r="D2" i="5" s="1"/>
  <c r="U2" i="6"/>
  <c r="T2"/>
  <c r="I18" s="1"/>
  <c r="S2"/>
  <c r="R2"/>
  <c r="Q2"/>
  <c r="P2"/>
  <c r="I12" s="1"/>
  <c r="O2"/>
  <c r="N2"/>
  <c r="M2"/>
  <c r="L2"/>
  <c r="K2"/>
  <c r="Y35" i="2"/>
  <c r="H3"/>
  <c r="G3"/>
  <c r="U180"/>
  <c r="S180"/>
  <c r="R180"/>
  <c r="Q180"/>
  <c r="P180"/>
  <c r="O180"/>
  <c r="N180"/>
  <c r="M180"/>
  <c r="L180"/>
  <c r="K180"/>
  <c r="U179"/>
  <c r="S179"/>
  <c r="R179"/>
  <c r="Q179"/>
  <c r="P179"/>
  <c r="O179"/>
  <c r="N179"/>
  <c r="M179"/>
  <c r="L179"/>
  <c r="K179"/>
  <c r="U178"/>
  <c r="S178"/>
  <c r="R178"/>
  <c r="Q178"/>
  <c r="P178"/>
  <c r="O178"/>
  <c r="N178"/>
  <c r="M178"/>
  <c r="L178"/>
  <c r="K178"/>
  <c r="U177"/>
  <c r="S177"/>
  <c r="R177"/>
  <c r="Q177"/>
  <c r="P177"/>
  <c r="O177"/>
  <c r="N177"/>
  <c r="M177"/>
  <c r="L177"/>
  <c r="K177"/>
  <c r="U176"/>
  <c r="S176"/>
  <c r="R176"/>
  <c r="Q176"/>
  <c r="P176"/>
  <c r="O176"/>
  <c r="N176"/>
  <c r="M176"/>
  <c r="L176"/>
  <c r="K176"/>
  <c r="U175"/>
  <c r="S175"/>
  <c r="R175"/>
  <c r="Q175"/>
  <c r="P175"/>
  <c r="O175"/>
  <c r="N175"/>
  <c r="M175"/>
  <c r="L175"/>
  <c r="K175"/>
  <c r="U174"/>
  <c r="S174"/>
  <c r="R174"/>
  <c r="Q174"/>
  <c r="P174"/>
  <c r="O174"/>
  <c r="N174"/>
  <c r="M174"/>
  <c r="L174"/>
  <c r="K174"/>
  <c r="U173"/>
  <c r="S173"/>
  <c r="R173"/>
  <c r="Q173"/>
  <c r="P173"/>
  <c r="O173"/>
  <c r="N173"/>
  <c r="M173"/>
  <c r="L173"/>
  <c r="K173"/>
  <c r="U172"/>
  <c r="S172"/>
  <c r="R172"/>
  <c r="Q172"/>
  <c r="P172"/>
  <c r="O172"/>
  <c r="N172"/>
  <c r="M172"/>
  <c r="L172"/>
  <c r="K172"/>
  <c r="U171"/>
  <c r="S171"/>
  <c r="R171"/>
  <c r="Q171"/>
  <c r="P171"/>
  <c r="O171"/>
  <c r="N171"/>
  <c r="M171"/>
  <c r="L171"/>
  <c r="K171"/>
  <c r="U170"/>
  <c r="S170"/>
  <c r="R170"/>
  <c r="Q170"/>
  <c r="P170"/>
  <c r="O170"/>
  <c r="N170"/>
  <c r="M170"/>
  <c r="L170"/>
  <c r="K170"/>
  <c r="U169"/>
  <c r="S169"/>
  <c r="R169"/>
  <c r="Q169"/>
  <c r="P169"/>
  <c r="O169"/>
  <c r="N169"/>
  <c r="M169"/>
  <c r="L169"/>
  <c r="K169"/>
  <c r="U168"/>
  <c r="S168"/>
  <c r="R168"/>
  <c r="Q168"/>
  <c r="P168"/>
  <c r="O168"/>
  <c r="N168"/>
  <c r="M168"/>
  <c r="L168"/>
  <c r="K168"/>
  <c r="U167"/>
  <c r="S167"/>
  <c r="R167"/>
  <c r="Q167"/>
  <c r="P167"/>
  <c r="O167"/>
  <c r="N167"/>
  <c r="M167"/>
  <c r="L167"/>
  <c r="K167"/>
  <c r="U166"/>
  <c r="S166"/>
  <c r="R166"/>
  <c r="Q166"/>
  <c r="P166"/>
  <c r="O166"/>
  <c r="N166"/>
  <c r="M166"/>
  <c r="L166"/>
  <c r="K166"/>
  <c r="U165"/>
  <c r="S165"/>
  <c r="R165"/>
  <c r="Q165"/>
  <c r="P165"/>
  <c r="O165"/>
  <c r="N165"/>
  <c r="M165"/>
  <c r="L165"/>
  <c r="K165"/>
  <c r="U164"/>
  <c r="S164"/>
  <c r="R164"/>
  <c r="Q164"/>
  <c r="P164"/>
  <c r="O164"/>
  <c r="N164"/>
  <c r="M164"/>
  <c r="L164"/>
  <c r="K164"/>
  <c r="U163"/>
  <c r="S163"/>
  <c r="R163"/>
  <c r="Q163"/>
  <c r="P163"/>
  <c r="O163"/>
  <c r="N163"/>
  <c r="M163"/>
  <c r="L163"/>
  <c r="K163"/>
  <c r="U162"/>
  <c r="S162"/>
  <c r="R162"/>
  <c r="Q162"/>
  <c r="P162"/>
  <c r="O162"/>
  <c r="N162"/>
  <c r="M162"/>
  <c r="L162"/>
  <c r="K162"/>
  <c r="U161"/>
  <c r="S161"/>
  <c r="R161"/>
  <c r="Q161"/>
  <c r="P161"/>
  <c r="O161"/>
  <c r="N161"/>
  <c r="M161"/>
  <c r="L161"/>
  <c r="K161"/>
  <c r="U160"/>
  <c r="S160"/>
  <c r="R160"/>
  <c r="Q160"/>
  <c r="P160"/>
  <c r="O160"/>
  <c r="N160"/>
  <c r="M160"/>
  <c r="L160"/>
  <c r="K160"/>
  <c r="U159"/>
  <c r="S159"/>
  <c r="R159"/>
  <c r="Q159"/>
  <c r="P159"/>
  <c r="O159"/>
  <c r="N159"/>
  <c r="M159"/>
  <c r="L159"/>
  <c r="K159"/>
  <c r="U158"/>
  <c r="S158"/>
  <c r="R158"/>
  <c r="Q158"/>
  <c r="P158"/>
  <c r="O158"/>
  <c r="N158"/>
  <c r="M158"/>
  <c r="L158"/>
  <c r="K158"/>
  <c r="U157"/>
  <c r="S157"/>
  <c r="R157"/>
  <c r="Q157"/>
  <c r="P157"/>
  <c r="O157"/>
  <c r="N157"/>
  <c r="M157"/>
  <c r="L157"/>
  <c r="K157"/>
  <c r="U156"/>
  <c r="S156"/>
  <c r="R156"/>
  <c r="Q156"/>
  <c r="P156"/>
  <c r="O156"/>
  <c r="N156"/>
  <c r="M156"/>
  <c r="L156"/>
  <c r="K156"/>
  <c r="U155"/>
  <c r="S155"/>
  <c r="R155"/>
  <c r="Q155"/>
  <c r="P155"/>
  <c r="O155"/>
  <c r="N155"/>
  <c r="M155"/>
  <c r="L155"/>
  <c r="K155"/>
  <c r="U154"/>
  <c r="S154"/>
  <c r="R154"/>
  <c r="Q154"/>
  <c r="P154"/>
  <c r="O154"/>
  <c r="N154"/>
  <c r="M154"/>
  <c r="L154"/>
  <c r="K154"/>
  <c r="U153"/>
  <c r="S153"/>
  <c r="R153"/>
  <c r="Q153"/>
  <c r="P153"/>
  <c r="O153"/>
  <c r="N153"/>
  <c r="M153"/>
  <c r="L153"/>
  <c r="K153"/>
  <c r="K152"/>
  <c r="L152"/>
  <c r="M152"/>
  <c r="U152"/>
  <c r="N152"/>
  <c r="O152"/>
  <c r="P152"/>
  <c r="Q152"/>
  <c r="R152"/>
  <c r="S152"/>
  <c r="AB29"/>
  <c r="Y34" s="1"/>
  <c r="AA32"/>
  <c r="AA29"/>
  <c r="O91"/>
  <c r="Y32"/>
  <c r="U152" i="1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U151" i="2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T151"/>
  <c r="S151"/>
  <c r="R151"/>
  <c r="Q151"/>
  <c r="P151"/>
  <c r="O151"/>
  <c r="N151"/>
  <c r="M151"/>
  <c r="L151"/>
  <c r="K151"/>
  <c r="T150"/>
  <c r="S150"/>
  <c r="R150"/>
  <c r="Q150"/>
  <c r="P150"/>
  <c r="O150"/>
  <c r="N150"/>
  <c r="M150"/>
  <c r="L150"/>
  <c r="K150"/>
  <c r="T149"/>
  <c r="S149"/>
  <c r="R149"/>
  <c r="Q149"/>
  <c r="P149"/>
  <c r="O149"/>
  <c r="N149"/>
  <c r="M149"/>
  <c r="L149"/>
  <c r="K149"/>
  <c r="T148"/>
  <c r="S148"/>
  <c r="R148"/>
  <c r="Q148"/>
  <c r="P148"/>
  <c r="O148"/>
  <c r="N148"/>
  <c r="M148"/>
  <c r="L148"/>
  <c r="K148"/>
  <c r="T147"/>
  <c r="S147"/>
  <c r="R147"/>
  <c r="Q147"/>
  <c r="P147"/>
  <c r="O147"/>
  <c r="N147"/>
  <c r="M147"/>
  <c r="L147"/>
  <c r="K147"/>
  <c r="T146"/>
  <c r="S146"/>
  <c r="R146"/>
  <c r="Q146"/>
  <c r="P146"/>
  <c r="O146"/>
  <c r="N146"/>
  <c r="M146"/>
  <c r="L146"/>
  <c r="K146"/>
  <c r="T145"/>
  <c r="S145"/>
  <c r="R145"/>
  <c r="Q145"/>
  <c r="P145"/>
  <c r="O145"/>
  <c r="N145"/>
  <c r="M145"/>
  <c r="L145"/>
  <c r="K145"/>
  <c r="T144"/>
  <c r="S144"/>
  <c r="R144"/>
  <c r="Q144"/>
  <c r="P144"/>
  <c r="O144"/>
  <c r="N144"/>
  <c r="M144"/>
  <c r="L144"/>
  <c r="K144"/>
  <c r="T143"/>
  <c r="S143"/>
  <c r="R143"/>
  <c r="Q143"/>
  <c r="P143"/>
  <c r="O143"/>
  <c r="N143"/>
  <c r="M143"/>
  <c r="L143"/>
  <c r="K143"/>
  <c r="T142"/>
  <c r="S142"/>
  <c r="R142"/>
  <c r="Q142"/>
  <c r="P142"/>
  <c r="O142"/>
  <c r="N142"/>
  <c r="M142"/>
  <c r="L142"/>
  <c r="K142"/>
  <c r="T141"/>
  <c r="S141"/>
  <c r="R141"/>
  <c r="Q141"/>
  <c r="P141"/>
  <c r="O141"/>
  <c r="N141"/>
  <c r="M141"/>
  <c r="L141"/>
  <c r="K141"/>
  <c r="T140"/>
  <c r="S140"/>
  <c r="R140"/>
  <c r="Q140"/>
  <c r="P140"/>
  <c r="O140"/>
  <c r="N140"/>
  <c r="M140"/>
  <c r="L140"/>
  <c r="K140"/>
  <c r="T139"/>
  <c r="S139"/>
  <c r="R139"/>
  <c r="Q139"/>
  <c r="P139"/>
  <c r="O139"/>
  <c r="N139"/>
  <c r="M139"/>
  <c r="L139"/>
  <c r="K139"/>
  <c r="T138"/>
  <c r="S138"/>
  <c r="R138"/>
  <c r="Q138"/>
  <c r="P138"/>
  <c r="O138"/>
  <c r="N138"/>
  <c r="M138"/>
  <c r="L138"/>
  <c r="K138"/>
  <c r="T137"/>
  <c r="S137"/>
  <c r="R137"/>
  <c r="Q137"/>
  <c r="P137"/>
  <c r="O137"/>
  <c r="N137"/>
  <c r="M137"/>
  <c r="L137"/>
  <c r="K137"/>
  <c r="T136"/>
  <c r="S136"/>
  <c r="R136"/>
  <c r="Q136"/>
  <c r="P136"/>
  <c r="O136"/>
  <c r="N136"/>
  <c r="M136"/>
  <c r="L136"/>
  <c r="K136"/>
  <c r="T135"/>
  <c r="S135"/>
  <c r="R135"/>
  <c r="Q135"/>
  <c r="P135"/>
  <c r="O135"/>
  <c r="N135"/>
  <c r="M135"/>
  <c r="L135"/>
  <c r="K135"/>
  <c r="T134"/>
  <c r="S134"/>
  <c r="R134"/>
  <c r="Q134"/>
  <c r="P134"/>
  <c r="O134"/>
  <c r="N134"/>
  <c r="M134"/>
  <c r="L134"/>
  <c r="K134"/>
  <c r="T133"/>
  <c r="S133"/>
  <c r="R133"/>
  <c r="Q133"/>
  <c r="P133"/>
  <c r="O133"/>
  <c r="N133"/>
  <c r="M133"/>
  <c r="L133"/>
  <c r="K133"/>
  <c r="T132"/>
  <c r="S132"/>
  <c r="R132"/>
  <c r="Q132"/>
  <c r="P132"/>
  <c r="O132"/>
  <c r="N132"/>
  <c r="M132"/>
  <c r="L132"/>
  <c r="K132"/>
  <c r="T131"/>
  <c r="S131"/>
  <c r="R131"/>
  <c r="Q131"/>
  <c r="P131"/>
  <c r="O131"/>
  <c r="N131"/>
  <c r="M131"/>
  <c r="L131"/>
  <c r="K131"/>
  <c r="T130"/>
  <c r="S130"/>
  <c r="R130"/>
  <c r="Q130"/>
  <c r="P130"/>
  <c r="O130"/>
  <c r="N130"/>
  <c r="M130"/>
  <c r="L130"/>
  <c r="K130"/>
  <c r="T129"/>
  <c r="S129"/>
  <c r="R129"/>
  <c r="Q129"/>
  <c r="P129"/>
  <c r="O129"/>
  <c r="N129"/>
  <c r="M129"/>
  <c r="L129"/>
  <c r="K129"/>
  <c r="T128"/>
  <c r="S128"/>
  <c r="R128"/>
  <c r="Q128"/>
  <c r="P128"/>
  <c r="O128"/>
  <c r="N128"/>
  <c r="M128"/>
  <c r="L128"/>
  <c r="K128"/>
  <c r="T127"/>
  <c r="S127"/>
  <c r="R127"/>
  <c r="Q127"/>
  <c r="P127"/>
  <c r="O127"/>
  <c r="N127"/>
  <c r="M127"/>
  <c r="L127"/>
  <c r="K127"/>
  <c r="T126"/>
  <c r="S126"/>
  <c r="R126"/>
  <c r="Q126"/>
  <c r="P126"/>
  <c r="O126"/>
  <c r="N126"/>
  <c r="M126"/>
  <c r="L126"/>
  <c r="K126"/>
  <c r="T125"/>
  <c r="S125"/>
  <c r="R125"/>
  <c r="Q125"/>
  <c r="P125"/>
  <c r="O125"/>
  <c r="N125"/>
  <c r="M125"/>
  <c r="L125"/>
  <c r="K125"/>
  <c r="T124"/>
  <c r="S124"/>
  <c r="R124"/>
  <c r="Q124"/>
  <c r="P124"/>
  <c r="O124"/>
  <c r="N124"/>
  <c r="M124"/>
  <c r="L124"/>
  <c r="K124"/>
  <c r="T123"/>
  <c r="S123"/>
  <c r="R123"/>
  <c r="Q123"/>
  <c r="P123"/>
  <c r="O123"/>
  <c r="N123"/>
  <c r="M123"/>
  <c r="L123"/>
  <c r="K123"/>
  <c r="T122"/>
  <c r="S122"/>
  <c r="R122"/>
  <c r="Q122"/>
  <c r="P122"/>
  <c r="O122"/>
  <c r="N122"/>
  <c r="M122"/>
  <c r="L122"/>
  <c r="K122"/>
  <c r="T121"/>
  <c r="S121"/>
  <c r="R121"/>
  <c r="Q121"/>
  <c r="P121"/>
  <c r="O121"/>
  <c r="N121"/>
  <c r="M121"/>
  <c r="L121"/>
  <c r="K121"/>
  <c r="T120"/>
  <c r="S120"/>
  <c r="R120"/>
  <c r="Q120"/>
  <c r="P120"/>
  <c r="O120"/>
  <c r="N120"/>
  <c r="M120"/>
  <c r="L120"/>
  <c r="K120"/>
  <c r="T119"/>
  <c r="S119"/>
  <c r="R119"/>
  <c r="Q119"/>
  <c r="P119"/>
  <c r="O119"/>
  <c r="N119"/>
  <c r="M119"/>
  <c r="L119"/>
  <c r="K119"/>
  <c r="T118"/>
  <c r="S118"/>
  <c r="R118"/>
  <c r="Q118"/>
  <c r="P118"/>
  <c r="O118"/>
  <c r="N118"/>
  <c r="M118"/>
  <c r="L118"/>
  <c r="K118"/>
  <c r="T117"/>
  <c r="S117"/>
  <c r="R117"/>
  <c r="Q117"/>
  <c r="P117"/>
  <c r="O117"/>
  <c r="N117"/>
  <c r="M117"/>
  <c r="L117"/>
  <c r="K117"/>
  <c r="T116"/>
  <c r="S116"/>
  <c r="R116"/>
  <c r="Q116"/>
  <c r="P116"/>
  <c r="O116"/>
  <c r="N116"/>
  <c r="M116"/>
  <c r="L116"/>
  <c r="K116"/>
  <c r="T115"/>
  <c r="S115"/>
  <c r="R115"/>
  <c r="Q115"/>
  <c r="P115"/>
  <c r="O115"/>
  <c r="N115"/>
  <c r="M115"/>
  <c r="L115"/>
  <c r="K115"/>
  <c r="T114"/>
  <c r="S114"/>
  <c r="R114"/>
  <c r="Q114"/>
  <c r="P114"/>
  <c r="O114"/>
  <c r="N114"/>
  <c r="M114"/>
  <c r="L114"/>
  <c r="K114"/>
  <c r="T113"/>
  <c r="S113"/>
  <c r="R113"/>
  <c r="Q113"/>
  <c r="P113"/>
  <c r="O113"/>
  <c r="N113"/>
  <c r="M113"/>
  <c r="L113"/>
  <c r="K113"/>
  <c r="T112"/>
  <c r="S112"/>
  <c r="R112"/>
  <c r="Q112"/>
  <c r="P112"/>
  <c r="O112"/>
  <c r="N112"/>
  <c r="M112"/>
  <c r="L112"/>
  <c r="K112"/>
  <c r="T111"/>
  <c r="S111"/>
  <c r="R111"/>
  <c r="Q111"/>
  <c r="P111"/>
  <c r="O111"/>
  <c r="N111"/>
  <c r="M111"/>
  <c r="L111"/>
  <c r="K111"/>
  <c r="T110"/>
  <c r="S110"/>
  <c r="R110"/>
  <c r="Q110"/>
  <c r="P110"/>
  <c r="O110"/>
  <c r="N110"/>
  <c r="M110"/>
  <c r="L110"/>
  <c r="K110"/>
  <c r="T109"/>
  <c r="S109"/>
  <c r="R109"/>
  <c r="Q109"/>
  <c r="P109"/>
  <c r="O109"/>
  <c r="N109"/>
  <c r="M109"/>
  <c r="L109"/>
  <c r="K109"/>
  <c r="T108"/>
  <c r="S108"/>
  <c r="R108"/>
  <c r="Q108"/>
  <c r="P108"/>
  <c r="O108"/>
  <c r="N108"/>
  <c r="M108"/>
  <c r="L108"/>
  <c r="K108"/>
  <c r="T107"/>
  <c r="S107"/>
  <c r="R107"/>
  <c r="Q107"/>
  <c r="P107"/>
  <c r="O107"/>
  <c r="N107"/>
  <c r="M107"/>
  <c r="L107"/>
  <c r="K107"/>
  <c r="T106"/>
  <c r="S106"/>
  <c r="R106"/>
  <c r="Q106"/>
  <c r="P106"/>
  <c r="O106"/>
  <c r="N106"/>
  <c r="M106"/>
  <c r="L106"/>
  <c r="K106"/>
  <c r="T105"/>
  <c r="S105"/>
  <c r="R105"/>
  <c r="Q105"/>
  <c r="P105"/>
  <c r="O105"/>
  <c r="N105"/>
  <c r="M105"/>
  <c r="L105"/>
  <c r="K105"/>
  <c r="T104"/>
  <c r="S104"/>
  <c r="R104"/>
  <c r="Q104"/>
  <c r="P104"/>
  <c r="O104"/>
  <c r="N104"/>
  <c r="M104"/>
  <c r="L104"/>
  <c r="K104"/>
  <c r="T103"/>
  <c r="S103"/>
  <c r="R103"/>
  <c r="Q103"/>
  <c r="P103"/>
  <c r="O103"/>
  <c r="N103"/>
  <c r="M103"/>
  <c r="L103"/>
  <c r="K103"/>
  <c r="T102"/>
  <c r="S102"/>
  <c r="R102"/>
  <c r="Q102"/>
  <c r="P102"/>
  <c r="O102"/>
  <c r="N102"/>
  <c r="M102"/>
  <c r="L102"/>
  <c r="K102"/>
  <c r="T101"/>
  <c r="S101"/>
  <c r="R101"/>
  <c r="Q101"/>
  <c r="P101"/>
  <c r="O101"/>
  <c r="N101"/>
  <c r="M101"/>
  <c r="L101"/>
  <c r="K101"/>
  <c r="T100"/>
  <c r="S100"/>
  <c r="R100"/>
  <c r="Q100"/>
  <c r="P100"/>
  <c r="O100"/>
  <c r="N100"/>
  <c r="M100"/>
  <c r="L100"/>
  <c r="K100"/>
  <c r="T99"/>
  <c r="S99"/>
  <c r="R99"/>
  <c r="Q99"/>
  <c r="P99"/>
  <c r="O99"/>
  <c r="N99"/>
  <c r="M99"/>
  <c r="L99"/>
  <c r="K99"/>
  <c r="T98"/>
  <c r="S98"/>
  <c r="R98"/>
  <c r="Q98"/>
  <c r="P98"/>
  <c r="O98"/>
  <c r="N98"/>
  <c r="M98"/>
  <c r="L98"/>
  <c r="K98"/>
  <c r="T97"/>
  <c r="S97"/>
  <c r="R97"/>
  <c r="Q97"/>
  <c r="P97"/>
  <c r="O97"/>
  <c r="N97"/>
  <c r="M97"/>
  <c r="L97"/>
  <c r="K97"/>
  <c r="T96"/>
  <c r="S96"/>
  <c r="R96"/>
  <c r="Q96"/>
  <c r="P96"/>
  <c r="O96"/>
  <c r="N96"/>
  <c r="M96"/>
  <c r="L96"/>
  <c r="K96"/>
  <c r="T95"/>
  <c r="S95"/>
  <c r="R95"/>
  <c r="Q95"/>
  <c r="P95"/>
  <c r="O95"/>
  <c r="N95"/>
  <c r="M95"/>
  <c r="L95"/>
  <c r="K95"/>
  <c r="T94"/>
  <c r="S94"/>
  <c r="R94"/>
  <c r="Q94"/>
  <c r="P94"/>
  <c r="O94"/>
  <c r="N94"/>
  <c r="M94"/>
  <c r="L94"/>
  <c r="K94"/>
  <c r="T93"/>
  <c r="S93"/>
  <c r="R93"/>
  <c r="Q93"/>
  <c r="P93"/>
  <c r="O93"/>
  <c r="N93"/>
  <c r="M93"/>
  <c r="L93"/>
  <c r="K93"/>
  <c r="T92"/>
  <c r="S92"/>
  <c r="R92"/>
  <c r="Q92"/>
  <c r="P92"/>
  <c r="O92"/>
  <c r="N92"/>
  <c r="M92"/>
  <c r="L92"/>
  <c r="K92"/>
  <c r="T91"/>
  <c r="S91"/>
  <c r="R91"/>
  <c r="Q91"/>
  <c r="P91"/>
  <c r="N91"/>
  <c r="M91"/>
  <c r="L91"/>
  <c r="K91"/>
  <c r="T90"/>
  <c r="S90"/>
  <c r="R90"/>
  <c r="Q90"/>
  <c r="P90"/>
  <c r="O90"/>
  <c r="N90"/>
  <c r="M90"/>
  <c r="L90"/>
  <c r="K90"/>
  <c r="T89"/>
  <c r="S89"/>
  <c r="R89"/>
  <c r="Q89"/>
  <c r="P89"/>
  <c r="O89"/>
  <c r="N89"/>
  <c r="M89"/>
  <c r="L89"/>
  <c r="K89"/>
  <c r="T88"/>
  <c r="S88"/>
  <c r="R88"/>
  <c r="Q88"/>
  <c r="P88"/>
  <c r="O88"/>
  <c r="N88"/>
  <c r="M88"/>
  <c r="L88"/>
  <c r="K88"/>
  <c r="T87"/>
  <c r="S87"/>
  <c r="R87"/>
  <c r="Q87"/>
  <c r="P87"/>
  <c r="O87"/>
  <c r="N87"/>
  <c r="M87"/>
  <c r="L87"/>
  <c r="K87"/>
  <c r="T86"/>
  <c r="S86"/>
  <c r="R86"/>
  <c r="Q86"/>
  <c r="P86"/>
  <c r="O86"/>
  <c r="N86"/>
  <c r="M86"/>
  <c r="L86"/>
  <c r="K86"/>
  <c r="T85"/>
  <c r="S85"/>
  <c r="R85"/>
  <c r="Q85"/>
  <c r="P85"/>
  <c r="O85"/>
  <c r="N85"/>
  <c r="M85"/>
  <c r="L85"/>
  <c r="K85"/>
  <c r="T84"/>
  <c r="S84"/>
  <c r="R84"/>
  <c r="Q84"/>
  <c r="P84"/>
  <c r="O84"/>
  <c r="N84"/>
  <c r="M84"/>
  <c r="L84"/>
  <c r="K84"/>
  <c r="T83"/>
  <c r="S83"/>
  <c r="R83"/>
  <c r="Q83"/>
  <c r="P83"/>
  <c r="O83"/>
  <c r="N83"/>
  <c r="M83"/>
  <c r="L83"/>
  <c r="K83"/>
  <c r="T82"/>
  <c r="S82"/>
  <c r="R82"/>
  <c r="Q82"/>
  <c r="P82"/>
  <c r="O82"/>
  <c r="N82"/>
  <c r="M82"/>
  <c r="L82"/>
  <c r="K82"/>
  <c r="T81"/>
  <c r="S81"/>
  <c r="R81"/>
  <c r="Q81"/>
  <c r="P81"/>
  <c r="O81"/>
  <c r="N81"/>
  <c r="M81"/>
  <c r="L81"/>
  <c r="K81"/>
  <c r="T80"/>
  <c r="S80"/>
  <c r="R80"/>
  <c r="Q80"/>
  <c r="P80"/>
  <c r="O80"/>
  <c r="N80"/>
  <c r="M80"/>
  <c r="L80"/>
  <c r="K80"/>
  <c r="T79"/>
  <c r="S79"/>
  <c r="R79"/>
  <c r="Q79"/>
  <c r="P79"/>
  <c r="O79"/>
  <c r="N79"/>
  <c r="M79"/>
  <c r="L79"/>
  <c r="K79"/>
  <c r="T78"/>
  <c r="S78"/>
  <c r="R78"/>
  <c r="Q78"/>
  <c r="P78"/>
  <c r="O78"/>
  <c r="N78"/>
  <c r="M78"/>
  <c r="L78"/>
  <c r="K78"/>
  <c r="T77"/>
  <c r="S77"/>
  <c r="R77"/>
  <c r="Q77"/>
  <c r="P77"/>
  <c r="O77"/>
  <c r="N77"/>
  <c r="M77"/>
  <c r="L77"/>
  <c r="K77"/>
  <c r="T76"/>
  <c r="S76"/>
  <c r="R76"/>
  <c r="Q76"/>
  <c r="P76"/>
  <c r="O76"/>
  <c r="N76"/>
  <c r="M76"/>
  <c r="L76"/>
  <c r="K76"/>
  <c r="T75"/>
  <c r="S75"/>
  <c r="R75"/>
  <c r="Q75"/>
  <c r="P75"/>
  <c r="O75"/>
  <c r="N75"/>
  <c r="M75"/>
  <c r="L75"/>
  <c r="K75"/>
  <c r="T74"/>
  <c r="S74"/>
  <c r="R74"/>
  <c r="Q74"/>
  <c r="P74"/>
  <c r="O74"/>
  <c r="N74"/>
  <c r="M74"/>
  <c r="L74"/>
  <c r="K74"/>
  <c r="T73"/>
  <c r="S73"/>
  <c r="R73"/>
  <c r="Q73"/>
  <c r="P73"/>
  <c r="O73"/>
  <c r="N73"/>
  <c r="M73"/>
  <c r="L73"/>
  <c r="K73"/>
  <c r="T72"/>
  <c r="S72"/>
  <c r="R72"/>
  <c r="Q72"/>
  <c r="P72"/>
  <c r="O72"/>
  <c r="N72"/>
  <c r="M72"/>
  <c r="L72"/>
  <c r="K72"/>
  <c r="T71"/>
  <c r="S71"/>
  <c r="R71"/>
  <c r="Q71"/>
  <c r="P71"/>
  <c r="O71"/>
  <c r="N71"/>
  <c r="M71"/>
  <c r="L71"/>
  <c r="K71"/>
  <c r="T70"/>
  <c r="S70"/>
  <c r="R70"/>
  <c r="Q70"/>
  <c r="P70"/>
  <c r="O70"/>
  <c r="N70"/>
  <c r="M70"/>
  <c r="L70"/>
  <c r="K70"/>
  <c r="T69"/>
  <c r="S69"/>
  <c r="R69"/>
  <c r="Q69"/>
  <c r="P69"/>
  <c r="O69"/>
  <c r="N69"/>
  <c r="M69"/>
  <c r="L69"/>
  <c r="K69"/>
  <c r="T68"/>
  <c r="S68"/>
  <c r="R68"/>
  <c r="Q68"/>
  <c r="P68"/>
  <c r="O68"/>
  <c r="N68"/>
  <c r="M68"/>
  <c r="L68"/>
  <c r="K68"/>
  <c r="T67"/>
  <c r="S67"/>
  <c r="R67"/>
  <c r="Q67"/>
  <c r="P67"/>
  <c r="O67"/>
  <c r="N67"/>
  <c r="M67"/>
  <c r="L67"/>
  <c r="K67"/>
  <c r="T66"/>
  <c r="S66"/>
  <c r="R66"/>
  <c r="Q66"/>
  <c r="P66"/>
  <c r="O66"/>
  <c r="N66"/>
  <c r="M66"/>
  <c r="L66"/>
  <c r="K66"/>
  <c r="T65"/>
  <c r="S65"/>
  <c r="R65"/>
  <c r="Q65"/>
  <c r="P65"/>
  <c r="O65"/>
  <c r="N65"/>
  <c r="M65"/>
  <c r="L65"/>
  <c r="K65"/>
  <c r="T64"/>
  <c r="S64"/>
  <c r="R64"/>
  <c r="Q64"/>
  <c r="P64"/>
  <c r="O64"/>
  <c r="N64"/>
  <c r="M64"/>
  <c r="L64"/>
  <c r="K64"/>
  <c r="T63"/>
  <c r="S63"/>
  <c r="R63"/>
  <c r="Q63"/>
  <c r="P63"/>
  <c r="O63"/>
  <c r="N63"/>
  <c r="M63"/>
  <c r="L63"/>
  <c r="K63"/>
  <c r="T62"/>
  <c r="S62"/>
  <c r="R62"/>
  <c r="Q62"/>
  <c r="P62"/>
  <c r="O62"/>
  <c r="N62"/>
  <c r="M62"/>
  <c r="L62"/>
  <c r="K62"/>
  <c r="T61"/>
  <c r="S61"/>
  <c r="R61"/>
  <c r="Q61"/>
  <c r="P61"/>
  <c r="O61"/>
  <c r="N61"/>
  <c r="M61"/>
  <c r="L61"/>
  <c r="K61"/>
  <c r="T60"/>
  <c r="S60"/>
  <c r="R60"/>
  <c r="Q60"/>
  <c r="P60"/>
  <c r="O60"/>
  <c r="N60"/>
  <c r="M60"/>
  <c r="L60"/>
  <c r="K60"/>
  <c r="T59"/>
  <c r="S59"/>
  <c r="R59"/>
  <c r="Q59"/>
  <c r="P59"/>
  <c r="O59"/>
  <c r="N59"/>
  <c r="M59"/>
  <c r="L59"/>
  <c r="K59"/>
  <c r="T58"/>
  <c r="S58"/>
  <c r="R58"/>
  <c r="Q58"/>
  <c r="P58"/>
  <c r="O58"/>
  <c r="N58"/>
  <c r="M58"/>
  <c r="L58"/>
  <c r="K58"/>
  <c r="T57"/>
  <c r="S57"/>
  <c r="R57"/>
  <c r="Q57"/>
  <c r="P57"/>
  <c r="O57"/>
  <c r="N57"/>
  <c r="M57"/>
  <c r="L57"/>
  <c r="K57"/>
  <c r="T56"/>
  <c r="S56"/>
  <c r="R56"/>
  <c r="Q56"/>
  <c r="P56"/>
  <c r="O56"/>
  <c r="N56"/>
  <c r="M56"/>
  <c r="L56"/>
  <c r="K56"/>
  <c r="T55"/>
  <c r="S55"/>
  <c r="R55"/>
  <c r="Q55"/>
  <c r="P55"/>
  <c r="O55"/>
  <c r="N55"/>
  <c r="M55"/>
  <c r="L55"/>
  <c r="K55"/>
  <c r="T54"/>
  <c r="S54"/>
  <c r="R54"/>
  <c r="Q54"/>
  <c r="P54"/>
  <c r="O54"/>
  <c r="N54"/>
  <c r="M54"/>
  <c r="L54"/>
  <c r="K54"/>
  <c r="T53"/>
  <c r="S53"/>
  <c r="R53"/>
  <c r="Q53"/>
  <c r="P53"/>
  <c r="O53"/>
  <c r="N53"/>
  <c r="M53"/>
  <c r="L53"/>
  <c r="K53"/>
  <c r="T52"/>
  <c r="S52"/>
  <c r="R52"/>
  <c r="Q52"/>
  <c r="P52"/>
  <c r="O52"/>
  <c r="N52"/>
  <c r="M52"/>
  <c r="L52"/>
  <c r="K52"/>
  <c r="T51"/>
  <c r="S51"/>
  <c r="R51"/>
  <c r="Q51"/>
  <c r="P51"/>
  <c r="O51"/>
  <c r="N51"/>
  <c r="M51"/>
  <c r="L51"/>
  <c r="K51"/>
  <c r="T50"/>
  <c r="S50"/>
  <c r="R50"/>
  <c r="Q50"/>
  <c r="P50"/>
  <c r="O50"/>
  <c r="N50"/>
  <c r="M50"/>
  <c r="L50"/>
  <c r="K50"/>
  <c r="T49"/>
  <c r="S49"/>
  <c r="R49"/>
  <c r="Q49"/>
  <c r="P49"/>
  <c r="O49"/>
  <c r="N49"/>
  <c r="M49"/>
  <c r="L49"/>
  <c r="K49"/>
  <c r="T48"/>
  <c r="S48"/>
  <c r="R48"/>
  <c r="Q48"/>
  <c r="P48"/>
  <c r="O48"/>
  <c r="N48"/>
  <c r="M48"/>
  <c r="L48"/>
  <c r="K48"/>
  <c r="T47"/>
  <c r="S47"/>
  <c r="R47"/>
  <c r="Q47"/>
  <c r="P47"/>
  <c r="O47"/>
  <c r="N47"/>
  <c r="M47"/>
  <c r="L47"/>
  <c r="K47"/>
  <c r="T46"/>
  <c r="S46"/>
  <c r="R46"/>
  <c r="Q46"/>
  <c r="P46"/>
  <c r="O46"/>
  <c r="N46"/>
  <c r="M46"/>
  <c r="L46"/>
  <c r="K46"/>
  <c r="T45"/>
  <c r="S45"/>
  <c r="R45"/>
  <c r="Q45"/>
  <c r="P45"/>
  <c r="O45"/>
  <c r="N45"/>
  <c r="M45"/>
  <c r="L45"/>
  <c r="K45"/>
  <c r="T44"/>
  <c r="S44"/>
  <c r="R44"/>
  <c r="Q44"/>
  <c r="P44"/>
  <c r="O44"/>
  <c r="N44"/>
  <c r="M44"/>
  <c r="L44"/>
  <c r="K44"/>
  <c r="T43"/>
  <c r="S43"/>
  <c r="R43"/>
  <c r="Q43"/>
  <c r="P43"/>
  <c r="O43"/>
  <c r="N43"/>
  <c r="M43"/>
  <c r="L43"/>
  <c r="K43"/>
  <c r="T42"/>
  <c r="S42"/>
  <c r="R42"/>
  <c r="Q42"/>
  <c r="P42"/>
  <c r="O42"/>
  <c r="N42"/>
  <c r="M42"/>
  <c r="L42"/>
  <c r="K42"/>
  <c r="T41"/>
  <c r="S41"/>
  <c r="R41"/>
  <c r="Q41"/>
  <c r="P41"/>
  <c r="O41"/>
  <c r="N41"/>
  <c r="M41"/>
  <c r="L41"/>
  <c r="K41"/>
  <c r="T40"/>
  <c r="S40"/>
  <c r="R40"/>
  <c r="Q40"/>
  <c r="P40"/>
  <c r="O40"/>
  <c r="N40"/>
  <c r="M40"/>
  <c r="L40"/>
  <c r="K40"/>
  <c r="T39"/>
  <c r="S39"/>
  <c r="R39"/>
  <c r="Q39"/>
  <c r="P39"/>
  <c r="O39"/>
  <c r="N39"/>
  <c r="M39"/>
  <c r="L39"/>
  <c r="K39"/>
  <c r="T38"/>
  <c r="S38"/>
  <c r="R38"/>
  <c r="Q38"/>
  <c r="P38"/>
  <c r="O38"/>
  <c r="N38"/>
  <c r="M38"/>
  <c r="L38"/>
  <c r="K38"/>
  <c r="T37"/>
  <c r="S37"/>
  <c r="R37"/>
  <c r="Q37"/>
  <c r="P37"/>
  <c r="O37"/>
  <c r="N37"/>
  <c r="M37"/>
  <c r="L37"/>
  <c r="K37"/>
  <c r="T36"/>
  <c r="S36"/>
  <c r="R36"/>
  <c r="Q36"/>
  <c r="P36"/>
  <c r="O36"/>
  <c r="N36"/>
  <c r="M36"/>
  <c r="L36"/>
  <c r="K36"/>
  <c r="T35"/>
  <c r="S35"/>
  <c r="R35"/>
  <c r="Q35"/>
  <c r="P35"/>
  <c r="O35"/>
  <c r="N35"/>
  <c r="M35"/>
  <c r="L35"/>
  <c r="K35"/>
  <c r="T34"/>
  <c r="S34"/>
  <c r="R34"/>
  <c r="Q34"/>
  <c r="P34"/>
  <c r="O34"/>
  <c r="N34"/>
  <c r="M34"/>
  <c r="L34"/>
  <c r="K34"/>
  <c r="T33"/>
  <c r="S33"/>
  <c r="R33"/>
  <c r="Q33"/>
  <c r="P33"/>
  <c r="O33"/>
  <c r="N33"/>
  <c r="M33"/>
  <c r="L33"/>
  <c r="K33"/>
  <c r="T32"/>
  <c r="S32"/>
  <c r="R32"/>
  <c r="Q32"/>
  <c r="P32"/>
  <c r="O32"/>
  <c r="N32"/>
  <c r="M32"/>
  <c r="L32"/>
  <c r="K32"/>
  <c r="T31"/>
  <c r="S31"/>
  <c r="R31"/>
  <c r="Q31"/>
  <c r="P31"/>
  <c r="O31"/>
  <c r="N31"/>
  <c r="M31"/>
  <c r="L31"/>
  <c r="K31"/>
  <c r="T30"/>
  <c r="S30"/>
  <c r="R30"/>
  <c r="Q30"/>
  <c r="P30"/>
  <c r="O30"/>
  <c r="N30"/>
  <c r="M30"/>
  <c r="L30"/>
  <c r="K30"/>
  <c r="T29"/>
  <c r="S29"/>
  <c r="R29"/>
  <c r="Q29"/>
  <c r="P29"/>
  <c r="O29"/>
  <c r="N29"/>
  <c r="M29"/>
  <c r="K29"/>
  <c r="L29"/>
  <c r="T28"/>
  <c r="S28"/>
  <c r="R28"/>
  <c r="Q28"/>
  <c r="P28"/>
  <c r="O28"/>
  <c r="N28"/>
  <c r="M28"/>
  <c r="L28"/>
  <c r="K28"/>
  <c r="T27"/>
  <c r="S27"/>
  <c r="R27"/>
  <c r="Q27"/>
  <c r="P27"/>
  <c r="O27"/>
  <c r="N27"/>
  <c r="M27"/>
  <c r="L27"/>
  <c r="K27"/>
  <c r="T26"/>
  <c r="S26"/>
  <c r="R26"/>
  <c r="Q26"/>
  <c r="P26"/>
  <c r="O26"/>
  <c r="N26"/>
  <c r="M26"/>
  <c r="L26"/>
  <c r="K26"/>
  <c r="T25"/>
  <c r="S25"/>
  <c r="R25"/>
  <c r="Q25"/>
  <c r="P25"/>
  <c r="O25"/>
  <c r="N25"/>
  <c r="M25"/>
  <c r="L25"/>
  <c r="K25"/>
  <c r="T24"/>
  <c r="S24"/>
  <c r="R24"/>
  <c r="Q24"/>
  <c r="P24"/>
  <c r="O24"/>
  <c r="N24"/>
  <c r="M24"/>
  <c r="L24"/>
  <c r="K24"/>
  <c r="T23"/>
  <c r="S23"/>
  <c r="R23"/>
  <c r="Q23"/>
  <c r="P23"/>
  <c r="O23"/>
  <c r="N23"/>
  <c r="M23"/>
  <c r="L23"/>
  <c r="K23"/>
  <c r="T22"/>
  <c r="S22"/>
  <c r="R22"/>
  <c r="Q22"/>
  <c r="P22"/>
  <c r="O22"/>
  <c r="N22"/>
  <c r="M22"/>
  <c r="L22"/>
  <c r="K22"/>
  <c r="T21"/>
  <c r="S21"/>
  <c r="R21"/>
  <c r="Q21"/>
  <c r="P21"/>
  <c r="O21"/>
  <c r="N21"/>
  <c r="M21"/>
  <c r="L21"/>
  <c r="K21"/>
  <c r="T20"/>
  <c r="S20"/>
  <c r="R20"/>
  <c r="Q20"/>
  <c r="P20"/>
  <c r="O20"/>
  <c r="N20"/>
  <c r="M20"/>
  <c r="L20"/>
  <c r="K20"/>
  <c r="T19"/>
  <c r="S19"/>
  <c r="R19"/>
  <c r="Q19"/>
  <c r="P19"/>
  <c r="O19"/>
  <c r="N19"/>
  <c r="M19"/>
  <c r="L19"/>
  <c r="K19"/>
  <c r="T18"/>
  <c r="S18"/>
  <c r="R18"/>
  <c r="Q18"/>
  <c r="P18"/>
  <c r="O18"/>
  <c r="N18"/>
  <c r="M18"/>
  <c r="L18"/>
  <c r="K18"/>
  <c r="T17"/>
  <c r="S17"/>
  <c r="R17"/>
  <c r="Q17"/>
  <c r="P17"/>
  <c r="O17"/>
  <c r="N17"/>
  <c r="M17"/>
  <c r="L17"/>
  <c r="K17"/>
  <c r="T16"/>
  <c r="S16"/>
  <c r="R16"/>
  <c r="Q16"/>
  <c r="P16"/>
  <c r="O16"/>
  <c r="N16"/>
  <c r="M16"/>
  <c r="L16"/>
  <c r="K16"/>
  <c r="T15"/>
  <c r="S15"/>
  <c r="R15"/>
  <c r="Q15"/>
  <c r="P15"/>
  <c r="O15"/>
  <c r="N15"/>
  <c r="M15"/>
  <c r="L15"/>
  <c r="K15"/>
  <c r="T14"/>
  <c r="S14"/>
  <c r="R14"/>
  <c r="Q14"/>
  <c r="P14"/>
  <c r="O14"/>
  <c r="N14"/>
  <c r="M14"/>
  <c r="L14"/>
  <c r="K14"/>
  <c r="T13"/>
  <c r="S13"/>
  <c r="R13"/>
  <c r="Q13"/>
  <c r="P13"/>
  <c r="O13"/>
  <c r="N13"/>
  <c r="M13"/>
  <c r="L13"/>
  <c r="K13"/>
  <c r="T12"/>
  <c r="S12"/>
  <c r="R12"/>
  <c r="Q12"/>
  <c r="P12"/>
  <c r="O12"/>
  <c r="N12"/>
  <c r="M12"/>
  <c r="L12"/>
  <c r="K12"/>
  <c r="T11"/>
  <c r="S11"/>
  <c r="R11"/>
  <c r="Q11"/>
  <c r="P11"/>
  <c r="O11"/>
  <c r="N11"/>
  <c r="M11"/>
  <c r="L11"/>
  <c r="K11"/>
  <c r="T10"/>
  <c r="S10"/>
  <c r="R10"/>
  <c r="Q10"/>
  <c r="P10"/>
  <c r="O10"/>
  <c r="N10"/>
  <c r="M10"/>
  <c r="L10"/>
  <c r="K10"/>
  <c r="T9"/>
  <c r="S9"/>
  <c r="R9"/>
  <c r="Q9"/>
  <c r="P9"/>
  <c r="O9"/>
  <c r="N9"/>
  <c r="M9"/>
  <c r="L9"/>
  <c r="K9"/>
  <c r="T8"/>
  <c r="S8"/>
  <c r="R8"/>
  <c r="Q8"/>
  <c r="P8"/>
  <c r="O8"/>
  <c r="N8"/>
  <c r="M8"/>
  <c r="L8"/>
  <c r="K8"/>
  <c r="T7"/>
  <c r="S7"/>
  <c r="R7"/>
  <c r="Q7"/>
  <c r="P7"/>
  <c r="O7"/>
  <c r="N7"/>
  <c r="M7"/>
  <c r="L7"/>
  <c r="K7"/>
  <c r="T6"/>
  <c r="S6"/>
  <c r="R6"/>
  <c r="Q6"/>
  <c r="P6"/>
  <c r="O6"/>
  <c r="N6"/>
  <c r="M6"/>
  <c r="L6"/>
  <c r="K6"/>
  <c r="T5"/>
  <c r="S5"/>
  <c r="R5"/>
  <c r="Q5"/>
  <c r="P5"/>
  <c r="O5"/>
  <c r="N5"/>
  <c r="M5"/>
  <c r="L5"/>
  <c r="K5"/>
  <c r="T4"/>
  <c r="S4"/>
  <c r="R4"/>
  <c r="Q4"/>
  <c r="P4"/>
  <c r="O4"/>
  <c r="N4"/>
  <c r="M4"/>
  <c r="L4"/>
  <c r="K4"/>
  <c r="T3"/>
  <c r="S3"/>
  <c r="R3"/>
  <c r="Q3"/>
  <c r="P3"/>
  <c r="O3"/>
  <c r="N3"/>
  <c r="M3"/>
  <c r="L3"/>
  <c r="K3"/>
  <c r="C3" i="5"/>
  <c r="C2"/>
  <c r="T2" i="2"/>
  <c r="S2"/>
  <c r="R2"/>
  <c r="Q2"/>
  <c r="P2"/>
  <c r="I12" s="1"/>
  <c r="O2"/>
  <c r="N2"/>
  <c r="M2"/>
  <c r="L2"/>
  <c r="K2"/>
  <c r="H6" s="1"/>
  <c r="M141" i="1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  <c r="R92"/>
  <c r="K92"/>
  <c r="R7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2"/>
  <c r="O3"/>
  <c r="N2"/>
  <c r="G67"/>
  <c r="G63"/>
  <c r="G56"/>
  <c r="G47"/>
  <c r="G36"/>
  <c r="G32"/>
  <c r="G23"/>
  <c r="G21"/>
  <c r="G17"/>
  <c r="G13"/>
  <c r="G8"/>
  <c r="D29"/>
  <c r="G29" s="1"/>
  <c r="M152"/>
  <c r="M151"/>
  <c r="M150"/>
  <c r="M149"/>
  <c r="M148"/>
  <c r="M147"/>
  <c r="M146"/>
  <c r="M145"/>
  <c r="M144"/>
  <c r="M143"/>
  <c r="M142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H3"/>
  <c r="B3" i="5" s="1"/>
  <c r="G3" i="1"/>
  <c r="B2" i="5" s="1"/>
  <c r="I18" i="15" l="1"/>
  <c r="I19"/>
  <c r="H5"/>
  <c r="I10"/>
  <c r="I12"/>
  <c r="I14"/>
  <c r="H6"/>
  <c r="H7"/>
  <c r="I11"/>
  <c r="I13"/>
  <c r="I15"/>
  <c r="H8"/>
  <c r="I3"/>
  <c r="M2" i="5"/>
  <c r="I3" i="14"/>
  <c r="I16"/>
  <c r="H8" i="12"/>
  <c r="I16"/>
  <c r="I14" i="11"/>
  <c r="I16" s="1"/>
  <c r="H8"/>
  <c r="I3"/>
  <c r="H8" i="10"/>
  <c r="H6"/>
  <c r="I14"/>
  <c r="I16" s="1"/>
  <c r="I10" i="9"/>
  <c r="I14"/>
  <c r="H6" i="8"/>
  <c r="F6" i="5" s="1"/>
  <c r="I11" i="8"/>
  <c r="I13"/>
  <c r="I15"/>
  <c r="H8"/>
  <c r="I21"/>
  <c r="I20"/>
  <c r="H9"/>
  <c r="I14"/>
  <c r="I18"/>
  <c r="I19" i="1"/>
  <c r="Y33" i="2"/>
  <c r="I10"/>
  <c r="I14"/>
  <c r="I3" i="8"/>
  <c r="F4" i="5" s="1"/>
  <c r="H7" i="8"/>
  <c r="F7" i="5" s="1"/>
  <c r="I3" i="10"/>
  <c r="H6" i="6"/>
  <c r="H7"/>
  <c r="I11"/>
  <c r="I14"/>
  <c r="H8"/>
  <c r="I20"/>
  <c r="I18" i="1"/>
  <c r="B8" i="5" s="1"/>
  <c r="I11" i="2"/>
  <c r="I13"/>
  <c r="I15"/>
  <c r="I3" i="9"/>
  <c r="H5" i="6"/>
  <c r="I10"/>
  <c r="I13"/>
  <c r="I15"/>
  <c r="I19"/>
  <c r="I21"/>
  <c r="I21" i="7"/>
  <c r="H5"/>
  <c r="E5" i="5" s="1"/>
  <c r="I10" i="7"/>
  <c r="I12"/>
  <c r="I14"/>
  <c r="H6"/>
  <c r="E6" i="5" s="1"/>
  <c r="H7" i="7"/>
  <c r="E7" i="5" s="1"/>
  <c r="I11" i="7"/>
  <c r="I13"/>
  <c r="I15"/>
  <c r="H8"/>
  <c r="I3"/>
  <c r="H9" i="6"/>
  <c r="X11" i="3"/>
  <c r="D6" i="5"/>
  <c r="D7"/>
  <c r="D5"/>
  <c r="D8"/>
  <c r="I3" i="6"/>
  <c r="D4" i="5" s="1"/>
  <c r="H5" i="2"/>
  <c r="H8"/>
  <c r="C6" i="5"/>
  <c r="H7" i="2"/>
  <c r="C7" i="5" s="1"/>
  <c r="C5"/>
  <c r="I18" i="2"/>
  <c r="C8" i="5" s="1"/>
  <c r="I3" i="2"/>
  <c r="C4" i="5" s="1"/>
  <c r="I14" i="1"/>
  <c r="O73"/>
  <c r="N73"/>
  <c r="Q73"/>
  <c r="I13" s="1"/>
  <c r="S73"/>
  <c r="I11"/>
  <c r="I10"/>
  <c r="P73"/>
  <c r="I12" s="1"/>
  <c r="I15"/>
  <c r="H6"/>
  <c r="B6" i="5" s="1"/>
  <c r="H7" i="1"/>
  <c r="B7" i="5" s="1"/>
  <c r="H5" i="1"/>
  <c r="B5" i="5" s="1"/>
  <c r="I3" i="1"/>
  <c r="B4" i="5" s="1"/>
  <c r="M6" l="1"/>
  <c r="I16" i="15"/>
  <c r="I16" i="9"/>
  <c r="I16" i="8"/>
  <c r="I16" i="7"/>
  <c r="X6" i="3"/>
  <c r="X10"/>
  <c r="X5"/>
  <c r="X9"/>
  <c r="X4"/>
  <c r="X8"/>
  <c r="X3"/>
  <c r="X7"/>
  <c r="I16" i="6"/>
  <c r="I16" i="2"/>
  <c r="I16" i="1"/>
</calcChain>
</file>

<file path=xl/comments1.xml><?xml version="1.0" encoding="utf-8"?>
<comments xmlns="http://schemas.openxmlformats.org/spreadsheetml/2006/main">
  <authors>
    <author>belchior</author>
  </authors>
  <commentList>
    <comment ref="D49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a identificar cliente
</t>
        </r>
      </text>
    </comment>
  </commentList>
</comments>
</file>

<file path=xl/comments2.xml><?xml version="1.0" encoding="utf-8"?>
<comments xmlns="http://schemas.openxmlformats.org/spreadsheetml/2006/main">
  <authors>
    <author>belchior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tarifa de renovcação de cadastro cadastro (roubo) bradesco</t>
        </r>
      </text>
    </comment>
    <comment ref="B4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aparelho telefonico
</t>
        </r>
      </text>
    </commen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comments3.xml><?xml version="1.0" encoding="utf-8"?>
<comments xmlns="http://schemas.openxmlformats.org/spreadsheetml/2006/main">
  <authors>
    <author>belchior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bymilena - agendado
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satsom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segurança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ourocard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cinema + sapatos
</t>
        </r>
      </text>
    </comment>
    <comment ref="C22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papeis A4</t>
        </r>
      </text>
    </comment>
  </commentList>
</comments>
</file>

<file path=xl/comments4.xml><?xml version="1.0" encoding="utf-8"?>
<comments xmlns="http://schemas.openxmlformats.org/spreadsheetml/2006/main">
  <authors>
    <author>belchior</author>
  </authors>
  <commentLis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comments5.xml><?xml version="1.0" encoding="utf-8"?>
<comments xmlns="http://schemas.openxmlformats.org/spreadsheetml/2006/main">
  <authors>
    <author>belchior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lojabetim.com.br
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promonumis.com.br
</t>
        </r>
      </text>
    </comment>
    <comment ref="E4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megnacon
</t>
        </r>
      </text>
    </commen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comments6.xml><?xml version="1.0" encoding="utf-8"?>
<comments xmlns="http://schemas.openxmlformats.org/spreadsheetml/2006/main">
  <authors>
    <author>belchior</author>
  </authors>
  <commentLis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comments7.xml><?xml version="1.0" encoding="utf-8"?>
<comments xmlns="http://schemas.openxmlformats.org/spreadsheetml/2006/main">
  <authors>
    <author>belchior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circuitshop.com.br
</t>
        </r>
      </text>
    </comment>
    <comment ref="F3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megnacon</t>
        </r>
      </text>
    </commen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comments8.xml><?xml version="1.0" encoding="utf-8"?>
<comments xmlns="http://schemas.openxmlformats.org/spreadsheetml/2006/main">
  <authors>
    <author>belchior</author>
  </authors>
  <commentLis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comments9.xml><?xml version="1.0" encoding="utf-8"?>
<comments xmlns="http://schemas.openxmlformats.org/spreadsheetml/2006/main">
  <authors>
    <author>belchior</author>
  </authors>
  <commentLis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comments10.xml><?xml version="1.0" encoding="utf-8"?>
<comments xmlns="http://schemas.openxmlformats.org/spreadsheetml/2006/main">
  <authors>
    <author>belchior</author>
  </authors>
  <commentLis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comments11.xml><?xml version="1.0" encoding="utf-8"?>
<comments xmlns="http://schemas.openxmlformats.org/spreadsheetml/2006/main">
  <authors>
    <author>belchior</author>
  </authors>
  <commentLis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comments12.xml><?xml version="1.0" encoding="utf-8"?>
<comments xmlns="http://schemas.openxmlformats.org/spreadsheetml/2006/main">
  <authors>
    <author>belchior</author>
  </authors>
  <commentList>
    <comment ref="C69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smbf.com.br
</t>
        </r>
      </text>
    </commen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comments13.xml><?xml version="1.0" encoding="utf-8"?>
<comments xmlns="http://schemas.openxmlformats.org/spreadsheetml/2006/main">
  <authors>
    <author>belchior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casadoaspirador
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mdfartesanatos.com.br
</t>
        </r>
      </text>
    </comment>
    <comment ref="C69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smbf.com.br
</t>
        </r>
      </text>
    </commen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comments14.xml><?xml version="1.0" encoding="utf-8"?>
<comments xmlns="http://schemas.openxmlformats.org/spreadsheetml/2006/main">
  <authors>
    <author>belchior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professorjorje
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bbolsas2.com.br
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4337</t>
        </r>
      </text>
    </comment>
    <comment ref="C69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smbf.com.br
</t>
        </r>
      </text>
    </commen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comments15.xml><?xml version="1.0" encoding="utf-8"?>
<comments xmlns="http://schemas.openxmlformats.org/spreadsheetml/2006/main">
  <authors>
    <author>belchior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iavguararema
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bbolsas2.com.br
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4337</t>
        </r>
      </text>
    </comment>
    <comment ref="C69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smbf.com.br
</t>
        </r>
      </text>
    </commen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comments16.xml><?xml version="1.0" encoding="utf-8"?>
<comments xmlns="http://schemas.openxmlformats.org/spreadsheetml/2006/main">
  <authors>
    <author>belchior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iavguararema
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bbolsas2.com.br
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4337</t>
        </r>
      </text>
    </comment>
    <comment ref="C69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smbf.com.br
</t>
        </r>
      </text>
    </comment>
    <comment ref="D158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não identificado
</t>
        </r>
      </text>
    </comment>
  </commentList>
</comments>
</file>

<file path=xl/sharedStrings.xml><?xml version="1.0" encoding="utf-8"?>
<sst xmlns="http://schemas.openxmlformats.org/spreadsheetml/2006/main" count="5948" uniqueCount="617">
  <si>
    <t>saida</t>
  </si>
  <si>
    <t>entrada</t>
  </si>
  <si>
    <t>descrição</t>
  </si>
  <si>
    <t>saudo</t>
  </si>
  <si>
    <t>banco</t>
  </si>
  <si>
    <t>bradesco</t>
  </si>
  <si>
    <t>bb</t>
  </si>
  <si>
    <t>caixa</t>
  </si>
  <si>
    <t>itau</t>
  </si>
  <si>
    <t>cc</t>
  </si>
  <si>
    <t>cart cel</t>
  </si>
  <si>
    <t>locktec</t>
  </si>
  <si>
    <t>papeis</t>
  </si>
  <si>
    <t>banco real</t>
  </si>
  <si>
    <t>doido</t>
  </si>
  <si>
    <t>100br</t>
  </si>
  <si>
    <t>data</t>
  </si>
  <si>
    <t>totais</t>
  </si>
  <si>
    <t>morena</t>
  </si>
  <si>
    <t>lanhouse</t>
  </si>
  <si>
    <t>lojas</t>
  </si>
  <si>
    <t>celular</t>
  </si>
  <si>
    <t>lan house</t>
  </si>
  <si>
    <t>Celular</t>
  </si>
  <si>
    <t>cds virgens</t>
  </si>
  <si>
    <t>pessoal</t>
  </si>
  <si>
    <t>outros</t>
  </si>
  <si>
    <t>registro.br</t>
  </si>
  <si>
    <t>filatelicas</t>
  </si>
  <si>
    <t>aluguel</t>
  </si>
  <si>
    <t>consorcio</t>
  </si>
  <si>
    <t>ourocap</t>
  </si>
  <si>
    <t>coelce</t>
  </si>
  <si>
    <t>pseg</t>
  </si>
  <si>
    <t>dvds virgens</t>
  </si>
  <si>
    <t>filmesraros</t>
  </si>
  <si>
    <t>dvdcultural</t>
  </si>
  <si>
    <t>cliqueouligue</t>
  </si>
  <si>
    <t>sartlight</t>
  </si>
  <si>
    <t>eduspacedvds</t>
  </si>
  <si>
    <t>buscamisas</t>
  </si>
  <si>
    <t>bymilena</t>
  </si>
  <si>
    <t>loyolamodas.com</t>
  </si>
  <si>
    <t>lojinhapaulista</t>
  </si>
  <si>
    <t>ana</t>
  </si>
  <si>
    <t>telefone</t>
  </si>
  <si>
    <t>internet</t>
  </si>
  <si>
    <t>cartão itau</t>
  </si>
  <si>
    <t>micropr</t>
  </si>
  <si>
    <t>nostalgiadigital</t>
  </si>
  <si>
    <t>circuitshop.com.br</t>
  </si>
  <si>
    <t>gastos</t>
  </si>
  <si>
    <t>ocolecionista</t>
  </si>
  <si>
    <t>portaldasapostilas</t>
  </si>
  <si>
    <t>brasilcedulas.com.br</t>
  </si>
  <si>
    <t>dvdlegiaourbana</t>
  </si>
  <si>
    <t>dominios</t>
  </si>
  <si>
    <t>gastos pess</t>
  </si>
  <si>
    <t>pagamento cel</t>
  </si>
  <si>
    <t>filatelicasavassi</t>
  </si>
  <si>
    <t>santacatarinatelecart</t>
  </si>
  <si>
    <t>agnolettofilmes.com</t>
  </si>
  <si>
    <t>maisonelan.com</t>
  </si>
  <si>
    <t>desenhosantigosecia.com</t>
  </si>
  <si>
    <t>desenhosantigos.net</t>
  </si>
  <si>
    <t>carcaca.com.br</t>
  </si>
  <si>
    <t>cptcolecione.com.br</t>
  </si>
  <si>
    <t>terraadouradabrasil.com.br</t>
  </si>
  <si>
    <t>tmcolecoes.com.br</t>
  </si>
  <si>
    <t>ofbrazil.com.br</t>
  </si>
  <si>
    <t>cristishop.com.br</t>
  </si>
  <si>
    <t>aabacards.com</t>
  </si>
  <si>
    <t>maeli.com.br</t>
  </si>
  <si>
    <t>globalfomento.com.br</t>
  </si>
  <si>
    <t>18br.com</t>
  </si>
  <si>
    <t>quilate.com.br</t>
  </si>
  <si>
    <t>numismaticaness.com.br</t>
  </si>
  <si>
    <t>tudoemlivros.com.br</t>
  </si>
  <si>
    <t>casadosviolinos.com.br</t>
  </si>
  <si>
    <t>robigesso.com</t>
  </si>
  <si>
    <t>artigoscolecionaveis.com.br</t>
  </si>
  <si>
    <t>marcelixavier</t>
  </si>
  <si>
    <t>cartoesonline.com.br</t>
  </si>
  <si>
    <t>iavguararema.com</t>
  </si>
  <si>
    <t>brazilcards.us</t>
  </si>
  <si>
    <t>portaldasapostilas.com</t>
  </si>
  <si>
    <t>congeladokaseiro.com.br</t>
  </si>
  <si>
    <t>camilabolsas.com.br</t>
  </si>
  <si>
    <t>brade</t>
  </si>
  <si>
    <t>real</t>
  </si>
  <si>
    <t>pagseguro</t>
  </si>
  <si>
    <t>promonumis.com.br</t>
  </si>
  <si>
    <t>hospedagem</t>
  </si>
  <si>
    <t>filmesraros.com</t>
  </si>
  <si>
    <t>dvdcultural.com</t>
  </si>
  <si>
    <t>triplea.com.br</t>
  </si>
  <si>
    <t>guitarcluiberec</t>
  </si>
  <si>
    <t>quiproduto.com.br</t>
  </si>
  <si>
    <t>total entrada</t>
  </si>
  <si>
    <t>total saida</t>
  </si>
  <si>
    <t>saldo total</t>
  </si>
  <si>
    <t>lan</t>
  </si>
  <si>
    <t>gastos pessoais</t>
  </si>
  <si>
    <t>startgrafica.com</t>
  </si>
  <si>
    <t>edifilmesdvds.com</t>
  </si>
  <si>
    <t>rodifer.com.br</t>
  </si>
  <si>
    <t>simom.net</t>
  </si>
  <si>
    <t>serviços</t>
  </si>
  <si>
    <t>endoscopiaecia.com</t>
  </si>
  <si>
    <t>diversaovirtual.com</t>
  </si>
  <si>
    <t>outboxshop.com</t>
  </si>
  <si>
    <t>portalmarcial.com</t>
  </si>
  <si>
    <t>chpnetinformatica.com.br</t>
  </si>
  <si>
    <t>bazarchic.com</t>
  </si>
  <si>
    <t>vipmarc</t>
  </si>
  <si>
    <t>bolarede.com.br</t>
  </si>
  <si>
    <t>selosemoedas.com.br</t>
  </si>
  <si>
    <t>jardimdeva.com</t>
  </si>
  <si>
    <t>sebokbyte.com</t>
  </si>
  <si>
    <t>lojasmauritania.com.br</t>
  </si>
  <si>
    <t>loyolamoda.com</t>
  </si>
  <si>
    <t>não identificado</t>
  </si>
  <si>
    <t xml:space="preserve">giju.com.br </t>
  </si>
  <si>
    <t>nostalgiadigital.com.br</t>
  </si>
  <si>
    <t>presentecia.com</t>
  </si>
  <si>
    <t>subpopmegamart.com</t>
  </si>
  <si>
    <t>publicidade</t>
  </si>
  <si>
    <t>Publicidade</t>
  </si>
  <si>
    <t>agosto</t>
  </si>
  <si>
    <t>setembro</t>
  </si>
  <si>
    <t>firstprinter.org</t>
  </si>
  <si>
    <t>celular saida</t>
  </si>
  <si>
    <t>lojapro</t>
  </si>
  <si>
    <t>sexshopnet.com.br</t>
  </si>
  <si>
    <t>banco do brasil</t>
  </si>
  <si>
    <t>microprintrp.com.br</t>
  </si>
  <si>
    <t>vitrinedasbolsas.com.br</t>
  </si>
  <si>
    <t>lutelecartofilia.com</t>
  </si>
  <si>
    <t>jjequipamentos.com.br</t>
  </si>
  <si>
    <t>kloze.com.br</t>
  </si>
  <si>
    <t>guerreirosdaadoracao.com.br</t>
  </si>
  <si>
    <t>sartlight.com.br</t>
  </si>
  <si>
    <t>tecendoanatureza.com.br</t>
  </si>
  <si>
    <t>orquilandia.com.br</t>
  </si>
  <si>
    <t>theWatchreplica.com</t>
  </si>
  <si>
    <t>boldinfo.com.br</t>
  </si>
  <si>
    <t>portaldoscartoes.com</t>
  </si>
  <si>
    <t>vivibolsas.com.br</t>
  </si>
  <si>
    <t>newbodyfitness.com.br</t>
  </si>
  <si>
    <t>jogosfilmes.com.br</t>
  </si>
  <si>
    <t>startgrafica.com.br</t>
  </si>
  <si>
    <t>cazodachapada.com.br</t>
  </si>
  <si>
    <t>vipmar.com</t>
  </si>
  <si>
    <t>produtoscazo.com.br</t>
  </si>
  <si>
    <t>lojinhapaulista.com.br</t>
  </si>
  <si>
    <t>animandocombiscuit.com.br</t>
  </si>
  <si>
    <t>authenticsfashion.com</t>
  </si>
  <si>
    <t>guitarclub.com.br</t>
  </si>
  <si>
    <t>novatecnologia.com</t>
  </si>
  <si>
    <t>mundialmultimidia.com</t>
  </si>
  <si>
    <t>forteinfo.com.br</t>
  </si>
  <si>
    <t>tripea.com.br</t>
  </si>
  <si>
    <t>presendenaweb.com.br</t>
  </si>
  <si>
    <t>presentenaweb.com.br</t>
  </si>
  <si>
    <t>spumapaper.com</t>
  </si>
  <si>
    <t>pedidos</t>
  </si>
  <si>
    <t>hinatasoushop.com</t>
  </si>
  <si>
    <t>lojadeanimes.com</t>
  </si>
  <si>
    <t>guidotransformadores.com.br</t>
  </si>
  <si>
    <t>centermodas.com</t>
  </si>
  <si>
    <t>lojaventura.com</t>
  </si>
  <si>
    <t>outos</t>
  </si>
  <si>
    <t>mundodogibi.com</t>
  </si>
  <si>
    <t>filatelicasavassi.com.br</t>
  </si>
  <si>
    <t>kiproduto.com.br</t>
  </si>
  <si>
    <t>jazzeblues.com.br</t>
  </si>
  <si>
    <t>ocolecionista.com.br</t>
  </si>
  <si>
    <t>teknetvirtual.com.br</t>
  </si>
  <si>
    <t>mippshopping</t>
  </si>
  <si>
    <t>santacatarinatelecartofilia.com</t>
  </si>
  <si>
    <t>satsom.com.br</t>
  </si>
  <si>
    <t>unicdistribuidora.com.br</t>
  </si>
  <si>
    <t>blitzsc.com.br</t>
  </si>
  <si>
    <t>lojabetim.com.br</t>
  </si>
  <si>
    <t>shoppingsafira.com.br</t>
  </si>
  <si>
    <t>marcelia.com.br</t>
  </si>
  <si>
    <t>e-shopmmo.com.br</t>
  </si>
  <si>
    <t>apachecompreaqui.com.br</t>
  </si>
  <si>
    <t>tudomambo.com</t>
  </si>
  <si>
    <t>saobentomechama.com.br</t>
  </si>
  <si>
    <t>riopretonovidades.com.br</t>
  </si>
  <si>
    <t>casametais.com.br</t>
  </si>
  <si>
    <t>centraldeaprendizagem.com</t>
  </si>
  <si>
    <t>aabacars.com</t>
  </si>
  <si>
    <t>tattoostarlight.com.br</t>
  </si>
  <si>
    <t>revendedorafenix.com.br</t>
  </si>
  <si>
    <t xml:space="preserve">COMERCIODEPOCOS.COM.BR </t>
  </si>
  <si>
    <t>violinostavares.com.br</t>
  </si>
  <si>
    <t>atelievanessamartins.com.br</t>
  </si>
  <si>
    <t xml:space="preserve">mdfartesanatos.com.br </t>
  </si>
  <si>
    <t>usabrasimports.com</t>
  </si>
  <si>
    <t>mspowerchip.com.br</t>
  </si>
  <si>
    <t>sebokbyte.com.br</t>
  </si>
  <si>
    <t>nostalgiadigital.com</t>
  </si>
  <si>
    <t>GTSISTEMAS.info</t>
  </si>
  <si>
    <t>dvdlegiaourbana.com.br</t>
  </si>
  <si>
    <t>loyolamdas.com</t>
  </si>
  <si>
    <t>hajaluzcamisetas.com.br</t>
  </si>
  <si>
    <t>seriadosedesenhosantigos.com</t>
  </si>
  <si>
    <t>feravideo.net</t>
  </si>
  <si>
    <t>eucoleciono.com.br</t>
  </si>
  <si>
    <t>clickinhouse.com.br</t>
  </si>
  <si>
    <t>meunordestevirtual.com.br</t>
  </si>
  <si>
    <t>giju.com.br</t>
  </si>
  <si>
    <t>fibramagica.com.br</t>
  </si>
  <si>
    <t>bazarchic.com.br</t>
  </si>
  <si>
    <t>jazzblues.com.br</t>
  </si>
  <si>
    <t>ateliersonhos</t>
  </si>
  <si>
    <t>dentralshopweb.com</t>
  </si>
  <si>
    <t>natuline.net</t>
  </si>
  <si>
    <t>oton.com.br</t>
  </si>
  <si>
    <t>persipisodecor.com.br</t>
  </si>
  <si>
    <t>normandes.com.br</t>
  </si>
  <si>
    <t>artesdaestradareal.com.br</t>
  </si>
  <si>
    <t>lojadeanimes</t>
  </si>
  <si>
    <t>hinatasoushop</t>
  </si>
  <si>
    <t>cazodachapada</t>
  </si>
  <si>
    <t>nowworks.com.br</t>
  </si>
  <si>
    <t>deciliassexshop.com.br</t>
  </si>
  <si>
    <t>deliciassexshop.com.br</t>
  </si>
  <si>
    <t>thmdistribuidora.com.br</t>
  </si>
  <si>
    <t>robigesso.com.br</t>
  </si>
  <si>
    <t>subpopmegamart.com.br</t>
  </si>
  <si>
    <t>paulobargieri.com</t>
  </si>
  <si>
    <t>clickartes.com.br</t>
  </si>
  <si>
    <t>animadoscombiscuit.com.br</t>
  </si>
  <si>
    <t>comprasemfortaleza.com</t>
  </si>
  <si>
    <t>mundodogibi.com.br</t>
  </si>
  <si>
    <t>casadoviolino.com</t>
  </si>
  <si>
    <t>SPACEGAMES.COM.BR</t>
  </si>
  <si>
    <t>nortmodels.com.br</t>
  </si>
  <si>
    <t>thewatchreplica.com</t>
  </si>
  <si>
    <t>compcom.com.br</t>
  </si>
  <si>
    <t>gattalinda</t>
  </si>
  <si>
    <t>spumapaper.com.br</t>
  </si>
  <si>
    <t>mundualmultimidia.com</t>
  </si>
  <si>
    <t>aabacards.com.br</t>
  </si>
  <si>
    <t>balsamogrife.com</t>
  </si>
  <si>
    <t>dvdlegiaourbana.com</t>
  </si>
  <si>
    <t>guitar</t>
  </si>
  <si>
    <t>portaldoscursos.com</t>
  </si>
  <si>
    <t>artigoscolecionaveis.com</t>
  </si>
  <si>
    <t>giannebotiquesensual.com.br</t>
  </si>
  <si>
    <t>rossivariedades.com.br</t>
  </si>
  <si>
    <t>comerciodepocos.com.br</t>
  </si>
  <si>
    <t>desenhoseseriadosantigosclub.com</t>
  </si>
  <si>
    <t>bazarjupiter.us</t>
  </si>
  <si>
    <t>officinalisaromaterapia.com.br</t>
  </si>
  <si>
    <t>mdfartesanatos.com.br</t>
  </si>
  <si>
    <t>BB</t>
  </si>
  <si>
    <t>iavguararema.com.br</t>
  </si>
  <si>
    <t>shopdomarketing.com.br</t>
  </si>
  <si>
    <t>dextermecatronica.com.br</t>
  </si>
  <si>
    <t>lutelecartofilia.com.br</t>
  </si>
  <si>
    <t>mipp.com.br</t>
  </si>
  <si>
    <t xml:space="preserve">cybernutri.com.br </t>
  </si>
  <si>
    <t>thmdistribuidora.com</t>
  </si>
  <si>
    <t>autoblitzmagazine.com.br</t>
  </si>
  <si>
    <t>compcomm.com.br</t>
  </si>
  <si>
    <t>silvanet.com.br</t>
  </si>
  <si>
    <t>megnacom</t>
  </si>
  <si>
    <t>professorjorge.com.br</t>
  </si>
  <si>
    <t>frutomel.com.br</t>
  </si>
  <si>
    <t>gtsistemas.info</t>
  </si>
  <si>
    <t>pornofilmesdvds.net</t>
  </si>
  <si>
    <t>gmpscomercial.com.br</t>
  </si>
  <si>
    <t>paulobargieri.com.br</t>
  </si>
  <si>
    <t>agnolletofilmes.com</t>
  </si>
  <si>
    <t>lrtelecartofilia.com.br</t>
  </si>
  <si>
    <t>vipmarc.com</t>
  </si>
  <si>
    <t>investimentos</t>
  </si>
  <si>
    <t>showsraros.com.br</t>
  </si>
  <si>
    <t>tatoostarlight.com.br</t>
  </si>
  <si>
    <t>santacatarinatelecartofilia.com.br</t>
  </si>
  <si>
    <t>andycosmeticos.com.br</t>
  </si>
  <si>
    <t>rrinformatica.com.br</t>
  </si>
  <si>
    <t>arstesdaestradareal.com.br</t>
  </si>
  <si>
    <t>cliqueouligue.com.br</t>
  </si>
  <si>
    <t>thewathreplica.com</t>
  </si>
  <si>
    <t>ateliersonhosesegredos.com.br</t>
  </si>
  <si>
    <t>truegirl.com.br</t>
  </si>
  <si>
    <t>naturafacil.com.br</t>
  </si>
  <si>
    <t>novatecnologia.com.br</t>
  </si>
  <si>
    <t>biovidanatural.com.br</t>
  </si>
  <si>
    <t>totaletiquetas.com.br</t>
  </si>
  <si>
    <t>host</t>
  </si>
  <si>
    <t>vagamb.com.br</t>
  </si>
  <si>
    <t>unicatacado.com.br</t>
  </si>
  <si>
    <t>centraldeaprendizagem.com.br</t>
  </si>
  <si>
    <t>acheicartoes.com.br</t>
  </si>
  <si>
    <t>jardimdeva.com.br</t>
  </si>
  <si>
    <t>dubrazil.com.br</t>
  </si>
  <si>
    <t>comglamour.com.br</t>
  </si>
  <si>
    <t>flamingoesportes.com.br</t>
  </si>
  <si>
    <t>espacocasaecia.com.br</t>
  </si>
  <si>
    <t>kidspresentes.com.br</t>
  </si>
  <si>
    <t>filmesraros.com.br</t>
  </si>
  <si>
    <t>finosabor.com</t>
  </si>
  <si>
    <t>lubovit.com.br</t>
  </si>
  <si>
    <t>dylanbiju.com</t>
  </si>
  <si>
    <t>cdacademia.com</t>
  </si>
  <si>
    <t>presentenaweb.com</t>
  </si>
  <si>
    <t>qualisaborrefeições.com.br</t>
  </si>
  <si>
    <t>perguigofam.com</t>
  </si>
  <si>
    <t>semprebela.com.br</t>
  </si>
  <si>
    <t>mundomandala.com.br</t>
  </si>
  <si>
    <t>gattalinda.com</t>
  </si>
  <si>
    <t>delicisexshp.com.br</t>
  </si>
  <si>
    <t>casadoaspirador.com.br</t>
  </si>
  <si>
    <t>presentepravoce.com.br</t>
  </si>
  <si>
    <t>piercingbrasil.com.br</t>
  </si>
  <si>
    <t>innovatekbrasil.com</t>
  </si>
  <si>
    <t>cptcolecione.com</t>
  </si>
  <si>
    <t>megnacominfo.com.br</t>
  </si>
  <si>
    <t>shopdomarketing.com</t>
  </si>
  <si>
    <t>oesteshop.com</t>
  </si>
  <si>
    <t>jogosfilmes.com</t>
  </si>
  <si>
    <t>ouropuro.com</t>
  </si>
  <si>
    <t>gianneboutiquesensual.com.br</t>
  </si>
  <si>
    <t>animdandocombiscuit.com.br</t>
  </si>
  <si>
    <t>pontodolcolecionador.com.br</t>
  </si>
  <si>
    <t>dvdsraros.com.br</t>
  </si>
  <si>
    <t>terraadouradabrazil.com.br</t>
  </si>
  <si>
    <t>guitarvlubrecords.com.br</t>
  </si>
  <si>
    <t>bargierinumismatica.com.br</t>
  </si>
  <si>
    <t>hotyugioh.com.br</t>
  </si>
  <si>
    <t>congeladoskaseiro.com.br</t>
  </si>
  <si>
    <t>samucashop.com.br</t>
  </si>
  <si>
    <t>lrtelecartofilia.com</t>
  </si>
  <si>
    <t>letyartesanato.com</t>
  </si>
  <si>
    <t>officinalis</t>
  </si>
  <si>
    <t>ateliesenhosesegredos.com.br</t>
  </si>
  <si>
    <t>prafesta.com.br</t>
  </si>
  <si>
    <t>vschip.com</t>
  </si>
  <si>
    <t>gftgames.com</t>
  </si>
  <si>
    <t>portalmarcial.com.br</t>
  </si>
  <si>
    <t>conglamour.com.br</t>
  </si>
  <si>
    <t>computertecno.com.br</t>
  </si>
  <si>
    <t>thepointgames.com.br</t>
  </si>
  <si>
    <t>professorjorge.net</t>
  </si>
  <si>
    <t>cdacademia.com.br</t>
  </si>
  <si>
    <t>eduspacedvds.com</t>
  </si>
  <si>
    <t>espaçocasaecia.com</t>
  </si>
  <si>
    <t>nostalgia.com</t>
  </si>
  <si>
    <t>videoaulas+18br</t>
  </si>
  <si>
    <t>qualisaborrefeicoes.com.br</t>
  </si>
  <si>
    <t>guitarclube</t>
  </si>
  <si>
    <t>perguigofran.com</t>
  </si>
  <si>
    <t>telecardsbrazil.us</t>
  </si>
  <si>
    <t>compramaisfacil.com.br</t>
  </si>
  <si>
    <t>lojanumismaticaalbuquerque</t>
  </si>
  <si>
    <t>compcoom.com.br</t>
  </si>
  <si>
    <t>dorifer.com.br</t>
  </si>
  <si>
    <t>lojadosjardins.com.br</t>
  </si>
  <si>
    <t>importkit.com.br Ver</t>
  </si>
  <si>
    <t>dvdcazuza.com</t>
  </si>
  <si>
    <t>gattalinda.com.br</t>
  </si>
  <si>
    <t>dextermecatronica.com</t>
  </si>
  <si>
    <t>letyartesanato.com.br</t>
  </si>
  <si>
    <t>severinaxiqxiq.com.br</t>
  </si>
  <si>
    <t>semprebela.com</t>
  </si>
  <si>
    <t>hinata+lojadeanimes</t>
  </si>
  <si>
    <t>lojabelezaecia.com</t>
  </si>
  <si>
    <t>defariasaloeveraforever</t>
  </si>
  <si>
    <t>barguierinumismatica.com.br</t>
  </si>
  <si>
    <t>pontodocolecionador.com.br</t>
  </si>
  <si>
    <t>rgacomercio.com.br</t>
  </si>
  <si>
    <t>relogiosvip.com.br</t>
  </si>
  <si>
    <t>docesdobrasil.com.br</t>
  </si>
  <si>
    <t>usbinterface.com.br</t>
  </si>
  <si>
    <t>biovidanatura.com.br</t>
  </si>
  <si>
    <t>tecendoanatureza.com</t>
  </si>
  <si>
    <t>simon.net</t>
  </si>
  <si>
    <t>endoscopiaecia</t>
  </si>
  <si>
    <t>vschips.com.br</t>
  </si>
  <si>
    <t>prafestaecia.com.br</t>
  </si>
  <si>
    <t>deliciasfinas.com.br</t>
  </si>
  <si>
    <t>presentepravoce.com</t>
  </si>
  <si>
    <t>congeladoscaseiro.com.br</t>
  </si>
  <si>
    <t>comerciodepocos.com,br</t>
  </si>
  <si>
    <t>vegamb.com.br</t>
  </si>
  <si>
    <t>02/01/2009</t>
  </si>
  <si>
    <t>lojadalimpeza.com.br</t>
  </si>
  <si>
    <t>thepointgames.com</t>
  </si>
  <si>
    <t>megnaconinfo.com.br</t>
  </si>
  <si>
    <t>centraldoscursos.com</t>
  </si>
  <si>
    <t>jfsembalagens.com.br</t>
  </si>
  <si>
    <t>dvdsraros.com</t>
  </si>
  <si>
    <t>facinationsexshop.com.br</t>
  </si>
  <si>
    <t>keroler.com.br</t>
  </si>
  <si>
    <t>edifilmesdvds.com.br</t>
  </si>
  <si>
    <t>docesdobrasil.com</t>
  </si>
  <si>
    <t>casadaestetica.com</t>
  </si>
  <si>
    <t>defariasforever.com.br</t>
  </si>
  <si>
    <t>marcal.com.br</t>
  </si>
  <si>
    <t>abacards.com</t>
  </si>
  <si>
    <t>REPCOMVENDAS.com.br</t>
  </si>
  <si>
    <t>agnolettofilmes.com.br</t>
  </si>
  <si>
    <t>portaldoscursos.com.br</t>
  </si>
  <si>
    <t>videoaulas.com</t>
  </si>
  <si>
    <t>filmesraros.com.lbr</t>
  </si>
  <si>
    <t>bymilena.com.br</t>
  </si>
  <si>
    <t>desenhosantigosonline.com</t>
  </si>
  <si>
    <t>apachecompreaqui.com</t>
  </si>
  <si>
    <t>jardindeva.com</t>
  </si>
  <si>
    <t>guitarclubshop.com.br</t>
  </si>
  <si>
    <t>alternativodvds.com.br</t>
  </si>
  <si>
    <t>colecantigas.com.br</t>
  </si>
  <si>
    <t>willamynumismata.com.br</t>
  </si>
  <si>
    <t>gftgames.com.br</t>
  </si>
  <si>
    <t>fasciniosexshop.com.br</t>
  </si>
  <si>
    <t>seutecnico.com.br</t>
  </si>
  <si>
    <t>repcomvendas</t>
  </si>
  <si>
    <t>comerciodepocos</t>
  </si>
  <si>
    <t>mdfartesanatos</t>
  </si>
  <si>
    <t>promonumis</t>
  </si>
  <si>
    <t>jjequipamentos</t>
  </si>
  <si>
    <t>perfuesfoccus</t>
  </si>
  <si>
    <t>thmdistribuidora</t>
  </si>
  <si>
    <t>dextermecatronica</t>
  </si>
  <si>
    <t>bolarede</t>
  </si>
  <si>
    <t>654sports.com.br</t>
  </si>
  <si>
    <t>shopdomarketing</t>
  </si>
  <si>
    <t>newbodyfitness</t>
  </si>
  <si>
    <t>lutelecartofilia</t>
  </si>
  <si>
    <t>satsom</t>
  </si>
  <si>
    <t>rose</t>
  </si>
  <si>
    <t>seutecnico</t>
  </si>
  <si>
    <t>professorjorge</t>
  </si>
  <si>
    <t>jogosfilmes</t>
  </si>
  <si>
    <t>gurudass</t>
  </si>
  <si>
    <t>edson</t>
  </si>
  <si>
    <t>vivibolsas</t>
  </si>
  <si>
    <t>pondococolecionador</t>
  </si>
  <si>
    <t>compramaisfacil</t>
  </si>
  <si>
    <t>filatelicasavasso</t>
  </si>
  <si>
    <t>santacaterinat</t>
  </si>
  <si>
    <t>relogiosvip</t>
  </si>
  <si>
    <t>thepointgames</t>
  </si>
  <si>
    <t>alembra</t>
  </si>
  <si>
    <t>rgacomercio</t>
  </si>
  <si>
    <t>edifilmesdvds</t>
  </si>
  <si>
    <t>dricacampos</t>
  </si>
  <si>
    <t>bargieri</t>
  </si>
  <si>
    <t>mundodogbi</t>
  </si>
  <si>
    <t>docesdobrasil</t>
  </si>
  <si>
    <t>casadaestetica</t>
  </si>
  <si>
    <t>esteticabeauty</t>
  </si>
  <si>
    <t>usbinter</t>
  </si>
  <si>
    <t>lojaventura</t>
  </si>
  <si>
    <t>portalmarcial</t>
  </si>
  <si>
    <t>lrtelecartofilia.co</t>
  </si>
  <si>
    <t>cazocosmetic.com.br</t>
  </si>
  <si>
    <t>congeladokaseiro.com</t>
  </si>
  <si>
    <t>seriadosdesenhosantigos.com</t>
  </si>
  <si>
    <t>blitz</t>
  </si>
  <si>
    <t>snsp.com.br</t>
  </si>
  <si>
    <t>filmesrars.com.br</t>
  </si>
  <si>
    <t>hotyugioh</t>
  </si>
  <si>
    <t>apachecompreaqui</t>
  </si>
  <si>
    <t>redeform</t>
  </si>
  <si>
    <t>nortmodels</t>
  </si>
  <si>
    <t>bazarchic</t>
  </si>
  <si>
    <t>elianecalcados.com.br</t>
  </si>
  <si>
    <t>marocasport.com</t>
  </si>
  <si>
    <t>belezaevida</t>
  </si>
  <si>
    <t>alternativodvds.com</t>
  </si>
  <si>
    <t>taxa carro</t>
  </si>
  <si>
    <t>cartao</t>
  </si>
  <si>
    <t>perfumesfoccus.com.br</t>
  </si>
  <si>
    <t>conectan.com.br</t>
  </si>
  <si>
    <t>pagamentodigital</t>
  </si>
  <si>
    <t>alltec</t>
  </si>
  <si>
    <t>ballestra</t>
  </si>
  <si>
    <t>juarteira.com.br</t>
  </si>
  <si>
    <t>ceciliapassosbolsas.com.br</t>
  </si>
  <si>
    <t>perguidofran.com</t>
  </si>
  <si>
    <t>repcomvendas.com.br</t>
  </si>
  <si>
    <t>elloonline.com.br</t>
  </si>
  <si>
    <t>amscenter.com.br</t>
  </si>
  <si>
    <t>charutosecia.com.br</t>
  </si>
  <si>
    <t>bolsasfashion.com.br</t>
  </si>
  <si>
    <t>filmesrars.com</t>
  </si>
  <si>
    <t>pagseguro.com.br</t>
  </si>
  <si>
    <t>lrtelecartofilia</t>
  </si>
  <si>
    <t>desenhosantigos</t>
  </si>
  <si>
    <t>bonus</t>
  </si>
  <si>
    <t>relogiodeouro.com.br</t>
  </si>
  <si>
    <t>usbinterface.com.br]</t>
  </si>
  <si>
    <t>pondodocolecionador.com.br</t>
  </si>
  <si>
    <t>energia</t>
  </si>
  <si>
    <t>marcalcouros.com.br</t>
  </si>
  <si>
    <t>endoscopiaecia.com.br</t>
  </si>
  <si>
    <t>prafestaecia.com</t>
  </si>
  <si>
    <t>bolsadegrife.com</t>
  </si>
  <si>
    <t>carro</t>
  </si>
  <si>
    <t>conserto carro</t>
  </si>
  <si>
    <t>cartucho</t>
  </si>
  <si>
    <t>terraadouradabrasil.com</t>
  </si>
  <si>
    <t>caninde</t>
  </si>
  <si>
    <t>carro (limpador)</t>
  </si>
  <si>
    <t>comglamour</t>
  </si>
  <si>
    <t>carro (descarga)</t>
  </si>
  <si>
    <t>agapevendas.com.br</t>
  </si>
  <si>
    <t>gasolina</t>
  </si>
  <si>
    <t>homembomba.com</t>
  </si>
  <si>
    <t>121-x</t>
  </si>
  <si>
    <t>wilaminumismata.com.br</t>
  </si>
  <si>
    <t>livrosebooks.com</t>
  </si>
  <si>
    <t>belezaevida.com</t>
  </si>
  <si>
    <t>mejcosmeticos.com.br</t>
  </si>
  <si>
    <t>portalmarcia.com</t>
  </si>
  <si>
    <t>cc itau 1</t>
  </si>
  <si>
    <t>cc itau 2</t>
  </si>
  <si>
    <t>cc real</t>
  </si>
  <si>
    <t>cc bb</t>
  </si>
  <si>
    <t>artdobordado</t>
  </si>
  <si>
    <t>atrtigoscolecionaveis.com.br</t>
  </si>
  <si>
    <t>lerre.com.br</t>
  </si>
  <si>
    <t>desconhecido</t>
  </si>
  <si>
    <t>brasiliamoveisrusticos.com.br</t>
  </si>
  <si>
    <t>newbody</t>
  </si>
  <si>
    <t>devolução</t>
  </si>
  <si>
    <t>marocasport.com.br</t>
  </si>
  <si>
    <t>akiraanimes</t>
  </si>
  <si>
    <t>ballesttra.com.br</t>
  </si>
  <si>
    <t>desenhoseseriadosantigos.com</t>
  </si>
  <si>
    <t>3135-6</t>
  </si>
  <si>
    <t>brazilianphonecards.com.br</t>
  </si>
  <si>
    <t>telecardsbrasil.us</t>
  </si>
  <si>
    <t>conectanw.com.br</t>
  </si>
  <si>
    <t>smbfcomercial.com.br</t>
  </si>
  <si>
    <t>alltectecnologia.com.br</t>
  </si>
  <si>
    <t>todomundobodypiercing.com.br</t>
  </si>
  <si>
    <t>dvdcultural.com.br</t>
  </si>
  <si>
    <t xml:space="preserve">00063121-6 </t>
  </si>
  <si>
    <t>giroldo.com</t>
  </si>
  <si>
    <t>giovannamoreno.com.br</t>
  </si>
  <si>
    <t>plumamalhas.com.br</t>
  </si>
  <si>
    <t>willamynumismata</t>
  </si>
  <si>
    <t>alternativodvd.com.br</t>
  </si>
  <si>
    <t>mdfartesanato.com.br</t>
  </si>
  <si>
    <t>megnacominfo</t>
  </si>
  <si>
    <t>tecmarquinhos.com</t>
  </si>
  <si>
    <t>mercadaodvd</t>
  </si>
  <si>
    <t>classicojapones.com.br</t>
  </si>
  <si>
    <t>giroldo.com.br</t>
  </si>
  <si>
    <t>violinostavares</t>
  </si>
  <si>
    <t>caneznumismatica.com.br</t>
  </si>
  <si>
    <t>sexshopnet/sexshopville</t>
  </si>
  <si>
    <t>comglamour.com</t>
  </si>
  <si>
    <t>homembomba</t>
  </si>
  <si>
    <t>artigoscolecionaveis.com;br</t>
  </si>
  <si>
    <t>lutelecartofilia.comb</t>
  </si>
  <si>
    <t>vschips.com</t>
  </si>
  <si>
    <t>marocasports.com</t>
  </si>
  <si>
    <t>giju.com</t>
  </si>
  <si>
    <t>humamarca.com.br</t>
  </si>
  <si>
    <t>casadogibi.com.br</t>
  </si>
  <si>
    <t>hotyougioh</t>
  </si>
  <si>
    <t>wilamynumismata.com.br</t>
  </si>
  <si>
    <t>sopadigital.com.br</t>
  </si>
  <si>
    <t>colecantigas.com</t>
  </si>
  <si>
    <t>akiraanimes.com</t>
  </si>
  <si>
    <t>servicos</t>
  </si>
  <si>
    <t>guitaclube.com.br</t>
  </si>
  <si>
    <t>mercadaodvd.com.br</t>
  </si>
  <si>
    <t>brazilianphonecards.com</t>
  </si>
  <si>
    <t>destroia.com.br</t>
  </si>
  <si>
    <t>classicos.com.br</t>
  </si>
  <si>
    <t>lojinhabrasileira.com.br</t>
  </si>
  <si>
    <t>professorjorge.org</t>
  </si>
  <si>
    <t>desenhosantigos.com</t>
  </si>
  <si>
    <t>kongeladokaseiro.com.br</t>
  </si>
  <si>
    <t>tavaresviolinos.com.br</t>
  </si>
  <si>
    <t>chaparrauembalagens.com.br</t>
  </si>
  <si>
    <t>comprama</t>
  </si>
  <si>
    <t>algelstudio.com.br</t>
  </si>
  <si>
    <t>seriesantigas.com.br</t>
  </si>
  <si>
    <t>sierrapiscinas.com.br</t>
  </si>
  <si>
    <t>autoblitz.com.br</t>
  </si>
  <si>
    <t>dvdlegiaourbana.com.</t>
  </si>
  <si>
    <t>seriadosedesenhosantigos.net</t>
  </si>
  <si>
    <t>piscinasbrasilia.com.br</t>
  </si>
  <si>
    <t>stampvale.com</t>
  </si>
  <si>
    <t>vegamb.com</t>
  </si>
  <si>
    <t>bazarjupter.us</t>
  </si>
  <si>
    <t>casadogibi.com</t>
  </si>
  <si>
    <t>fibramagica.com</t>
  </si>
  <si>
    <t>mercadaodvd.com</t>
  </si>
  <si>
    <t>centraldeapredizagem.com.br</t>
  </si>
  <si>
    <t>guitarclubrecords.com.br</t>
  </si>
  <si>
    <t>faroldolivro.com.br</t>
  </si>
  <si>
    <t>brasiliaphonecards.com.br</t>
  </si>
  <si>
    <t>lasul.com.br</t>
  </si>
  <si>
    <t>ponto docolecionador.com.br</t>
  </si>
  <si>
    <t>musicaeballet.com</t>
  </si>
  <si>
    <t>malaecuiaoutlet.com.br</t>
  </si>
  <si>
    <t>bolsasdegrefe.com</t>
  </si>
  <si>
    <t>santacaterinatelecartofilia.com.br</t>
  </si>
  <si>
    <t>griffesdamoda.com.br</t>
  </si>
  <si>
    <t>classicosfilmes.com.br</t>
  </si>
  <si>
    <t>qualissaborrefeicoes.com.br</t>
  </si>
  <si>
    <t>virtualperfumes.com.br</t>
  </si>
  <si>
    <t>sexshopville.com.br</t>
  </si>
  <si>
    <t>violinostavares.com</t>
  </si>
  <si>
    <t>paypal</t>
  </si>
</sst>
</file>

<file path=xl/styles.xml><?xml version="1.0" encoding="utf-8"?>
<styleSheet xmlns="http://schemas.openxmlformats.org/spreadsheetml/2006/main">
  <numFmts count="1">
    <numFmt numFmtId="44" formatCode="_(&quot;R$ &quot;* #,##0.00_);_(&quot;R$ &quot;* \(#,##0.00\);_(&quot;R$ 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6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sz val="8"/>
      <color rgb="FF000011"/>
      <name val="Verdana"/>
      <family val="2"/>
    </font>
    <font>
      <sz val="11"/>
      <color theme="3" tint="0.3999755851924192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44" fontId="0" fillId="0" borderId="0" xfId="1" applyFont="1"/>
    <xf numFmtId="44" fontId="2" fillId="0" borderId="0" xfId="1" applyFont="1"/>
    <xf numFmtId="0" fontId="2" fillId="0" borderId="0" xfId="0" applyFont="1"/>
    <xf numFmtId="44" fontId="1" fillId="0" borderId="0" xfId="1" applyFont="1"/>
    <xf numFmtId="16" fontId="0" fillId="0" borderId="0" xfId="0" applyNumberFormat="1"/>
    <xf numFmtId="0" fontId="2" fillId="0" borderId="0" xfId="0" applyFont="1" applyAlignment="1"/>
    <xf numFmtId="44" fontId="3" fillId="0" borderId="0" xfId="0" applyNumberFormat="1" applyFont="1"/>
    <xf numFmtId="44" fontId="4" fillId="0" borderId="0" xfId="0" applyNumberFormat="1" applyFont="1"/>
    <xf numFmtId="0" fontId="0" fillId="0" borderId="0" xfId="1" applyNumberFormat="1" applyFont="1"/>
    <xf numFmtId="44" fontId="5" fillId="0" borderId="0" xfId="1" applyFont="1"/>
    <xf numFmtId="44" fontId="6" fillId="0" borderId="0" xfId="1" applyFont="1"/>
    <xf numFmtId="44" fontId="7" fillId="0" borderId="0" xfId="0" applyNumberFormat="1" applyFont="1"/>
    <xf numFmtId="44" fontId="0" fillId="0" borderId="0" xfId="0" applyNumberFormat="1"/>
    <xf numFmtId="44" fontId="10" fillId="0" borderId="0" xfId="1" applyFont="1"/>
    <xf numFmtId="44" fontId="11" fillId="0" borderId="0" xfId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7" fontId="0" fillId="0" borderId="0" xfId="0" applyNumberFormat="1"/>
    <xf numFmtId="44" fontId="13" fillId="0" borderId="0" xfId="0" applyNumberFormat="1" applyFont="1"/>
    <xf numFmtId="0" fontId="4" fillId="0" borderId="0" xfId="0" applyFont="1"/>
    <xf numFmtId="0" fontId="16" fillId="0" borderId="0" xfId="2" applyAlignment="1" applyProtection="1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3">
    <cellStyle name="Hyperlink" xfId="2" builtinId="8"/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Evolução lojapro - Hospedagem X dias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lojapro!$C$1</c:f>
              <c:strCache>
                <c:ptCount val="1"/>
                <c:pt idx="0">
                  <c:v>hospedagem</c:v>
                </c:pt>
              </c:strCache>
            </c:strRef>
          </c:tx>
          <c:marker>
            <c:symbol val="none"/>
          </c:marker>
          <c:cat>
            <c:numRef>
              <c:f>lojapro!$A$2:$A$250</c:f>
              <c:numCache>
                <c:formatCode>dd/mmm</c:formatCode>
                <c:ptCount val="249"/>
                <c:pt idx="0">
                  <c:v>39648</c:v>
                </c:pt>
                <c:pt idx="1">
                  <c:v>39649</c:v>
                </c:pt>
                <c:pt idx="2">
                  <c:v>39650</c:v>
                </c:pt>
                <c:pt idx="3">
                  <c:v>39651</c:v>
                </c:pt>
                <c:pt idx="4">
                  <c:v>39652</c:v>
                </c:pt>
                <c:pt idx="5">
                  <c:v>39653</c:v>
                </c:pt>
                <c:pt idx="6">
                  <c:v>39654</c:v>
                </c:pt>
                <c:pt idx="7">
                  <c:v>39655</c:v>
                </c:pt>
                <c:pt idx="8">
                  <c:v>39656</c:v>
                </c:pt>
                <c:pt idx="9">
                  <c:v>39657</c:v>
                </c:pt>
                <c:pt idx="10">
                  <c:v>39658</c:v>
                </c:pt>
                <c:pt idx="11">
                  <c:v>39659</c:v>
                </c:pt>
                <c:pt idx="12">
                  <c:v>39660</c:v>
                </c:pt>
                <c:pt idx="13">
                  <c:v>39661</c:v>
                </c:pt>
                <c:pt idx="14">
                  <c:v>39662</c:v>
                </c:pt>
                <c:pt idx="15">
                  <c:v>39663</c:v>
                </c:pt>
                <c:pt idx="16">
                  <c:v>39664</c:v>
                </c:pt>
                <c:pt idx="17">
                  <c:v>39665</c:v>
                </c:pt>
                <c:pt idx="18">
                  <c:v>39666</c:v>
                </c:pt>
                <c:pt idx="19">
                  <c:v>39667</c:v>
                </c:pt>
                <c:pt idx="20">
                  <c:v>39668</c:v>
                </c:pt>
                <c:pt idx="21">
                  <c:v>39669</c:v>
                </c:pt>
                <c:pt idx="22">
                  <c:v>39670</c:v>
                </c:pt>
                <c:pt idx="23">
                  <c:v>39671</c:v>
                </c:pt>
                <c:pt idx="24">
                  <c:v>39672</c:v>
                </c:pt>
                <c:pt idx="25">
                  <c:v>39673</c:v>
                </c:pt>
                <c:pt idx="26">
                  <c:v>39674</c:v>
                </c:pt>
                <c:pt idx="27">
                  <c:v>39675</c:v>
                </c:pt>
                <c:pt idx="28">
                  <c:v>39676</c:v>
                </c:pt>
                <c:pt idx="29">
                  <c:v>39677</c:v>
                </c:pt>
                <c:pt idx="30">
                  <c:v>39678</c:v>
                </c:pt>
                <c:pt idx="31">
                  <c:v>39679</c:v>
                </c:pt>
                <c:pt idx="32">
                  <c:v>39680</c:v>
                </c:pt>
                <c:pt idx="33">
                  <c:v>39681</c:v>
                </c:pt>
                <c:pt idx="34">
                  <c:v>39682</c:v>
                </c:pt>
                <c:pt idx="35">
                  <c:v>39683</c:v>
                </c:pt>
                <c:pt idx="36">
                  <c:v>39684</c:v>
                </c:pt>
                <c:pt idx="37">
                  <c:v>39685</c:v>
                </c:pt>
                <c:pt idx="38">
                  <c:v>39686</c:v>
                </c:pt>
                <c:pt idx="39">
                  <c:v>39687</c:v>
                </c:pt>
                <c:pt idx="40">
                  <c:v>39688</c:v>
                </c:pt>
                <c:pt idx="41">
                  <c:v>39689</c:v>
                </c:pt>
                <c:pt idx="42">
                  <c:v>39690</c:v>
                </c:pt>
                <c:pt idx="43">
                  <c:v>39691</c:v>
                </c:pt>
                <c:pt idx="44">
                  <c:v>39692</c:v>
                </c:pt>
                <c:pt idx="45">
                  <c:v>39693</c:v>
                </c:pt>
                <c:pt idx="46">
                  <c:v>39694</c:v>
                </c:pt>
                <c:pt idx="47">
                  <c:v>39695</c:v>
                </c:pt>
                <c:pt idx="48">
                  <c:v>39696</c:v>
                </c:pt>
                <c:pt idx="49">
                  <c:v>39697</c:v>
                </c:pt>
                <c:pt idx="50">
                  <c:v>39698</c:v>
                </c:pt>
                <c:pt idx="51">
                  <c:v>39699</c:v>
                </c:pt>
                <c:pt idx="52">
                  <c:v>39700</c:v>
                </c:pt>
                <c:pt idx="53">
                  <c:v>39701</c:v>
                </c:pt>
                <c:pt idx="54">
                  <c:v>39702</c:v>
                </c:pt>
                <c:pt idx="55">
                  <c:v>39703</c:v>
                </c:pt>
                <c:pt idx="56">
                  <c:v>39704</c:v>
                </c:pt>
                <c:pt idx="57">
                  <c:v>39705</c:v>
                </c:pt>
                <c:pt idx="58">
                  <c:v>39706</c:v>
                </c:pt>
                <c:pt idx="59">
                  <c:v>39707</c:v>
                </c:pt>
                <c:pt idx="60">
                  <c:v>39708</c:v>
                </c:pt>
                <c:pt idx="61">
                  <c:v>39709</c:v>
                </c:pt>
                <c:pt idx="62">
                  <c:v>39710</c:v>
                </c:pt>
                <c:pt idx="63">
                  <c:v>39711</c:v>
                </c:pt>
                <c:pt idx="64">
                  <c:v>39712</c:v>
                </c:pt>
                <c:pt idx="65">
                  <c:v>39713</c:v>
                </c:pt>
                <c:pt idx="66">
                  <c:v>39714</c:v>
                </c:pt>
                <c:pt idx="67">
                  <c:v>39715</c:v>
                </c:pt>
                <c:pt idx="68">
                  <c:v>39716</c:v>
                </c:pt>
                <c:pt idx="69">
                  <c:v>39717</c:v>
                </c:pt>
                <c:pt idx="70">
                  <c:v>39718</c:v>
                </c:pt>
                <c:pt idx="71">
                  <c:v>39719</c:v>
                </c:pt>
                <c:pt idx="72">
                  <c:v>39720</c:v>
                </c:pt>
                <c:pt idx="73">
                  <c:v>39721</c:v>
                </c:pt>
                <c:pt idx="74">
                  <c:v>39722</c:v>
                </c:pt>
                <c:pt idx="75">
                  <c:v>39723</c:v>
                </c:pt>
                <c:pt idx="76">
                  <c:v>39724</c:v>
                </c:pt>
                <c:pt idx="77">
                  <c:v>39725</c:v>
                </c:pt>
                <c:pt idx="78">
                  <c:v>39726</c:v>
                </c:pt>
                <c:pt idx="79">
                  <c:v>39727</c:v>
                </c:pt>
                <c:pt idx="80">
                  <c:v>39728</c:v>
                </c:pt>
                <c:pt idx="81">
                  <c:v>39729</c:v>
                </c:pt>
                <c:pt idx="82">
                  <c:v>39730</c:v>
                </c:pt>
                <c:pt idx="83">
                  <c:v>39731</c:v>
                </c:pt>
                <c:pt idx="84">
                  <c:v>40049</c:v>
                </c:pt>
                <c:pt idx="85">
                  <c:v>40050</c:v>
                </c:pt>
                <c:pt idx="86">
                  <c:v>40050</c:v>
                </c:pt>
                <c:pt idx="87">
                  <c:v>40050</c:v>
                </c:pt>
                <c:pt idx="88">
                  <c:v>40044</c:v>
                </c:pt>
                <c:pt idx="89">
                  <c:v>40049</c:v>
                </c:pt>
                <c:pt idx="90">
                  <c:v>40049</c:v>
                </c:pt>
                <c:pt idx="91">
                  <c:v>40050</c:v>
                </c:pt>
                <c:pt idx="92">
                  <c:v>40050</c:v>
                </c:pt>
                <c:pt idx="93">
                  <c:v>40050</c:v>
                </c:pt>
                <c:pt idx="94">
                  <c:v>40050</c:v>
                </c:pt>
                <c:pt idx="95">
                  <c:v>40051</c:v>
                </c:pt>
                <c:pt idx="96">
                  <c:v>40051</c:v>
                </c:pt>
                <c:pt idx="97">
                  <c:v>40051</c:v>
                </c:pt>
                <c:pt idx="98">
                  <c:v>40051</c:v>
                </c:pt>
                <c:pt idx="99">
                  <c:v>39747</c:v>
                </c:pt>
                <c:pt idx="100">
                  <c:v>39748</c:v>
                </c:pt>
                <c:pt idx="101">
                  <c:v>39749</c:v>
                </c:pt>
                <c:pt idx="102">
                  <c:v>39750</c:v>
                </c:pt>
                <c:pt idx="103">
                  <c:v>39751</c:v>
                </c:pt>
                <c:pt idx="104">
                  <c:v>39752</c:v>
                </c:pt>
                <c:pt idx="105">
                  <c:v>39753</c:v>
                </c:pt>
                <c:pt idx="106">
                  <c:v>39754</c:v>
                </c:pt>
                <c:pt idx="107">
                  <c:v>39755</c:v>
                </c:pt>
                <c:pt idx="108">
                  <c:v>39756</c:v>
                </c:pt>
                <c:pt idx="109">
                  <c:v>39757</c:v>
                </c:pt>
                <c:pt idx="110">
                  <c:v>39758</c:v>
                </c:pt>
                <c:pt idx="111">
                  <c:v>39759</c:v>
                </c:pt>
                <c:pt idx="112">
                  <c:v>39760</c:v>
                </c:pt>
                <c:pt idx="113">
                  <c:v>39761</c:v>
                </c:pt>
                <c:pt idx="114">
                  <c:v>39762</c:v>
                </c:pt>
                <c:pt idx="115">
                  <c:v>39763</c:v>
                </c:pt>
                <c:pt idx="116">
                  <c:v>39764</c:v>
                </c:pt>
                <c:pt idx="117">
                  <c:v>39765</c:v>
                </c:pt>
                <c:pt idx="118">
                  <c:v>39766</c:v>
                </c:pt>
                <c:pt idx="119">
                  <c:v>39767</c:v>
                </c:pt>
                <c:pt idx="120">
                  <c:v>39768</c:v>
                </c:pt>
                <c:pt idx="121">
                  <c:v>39769</c:v>
                </c:pt>
                <c:pt idx="122">
                  <c:v>39770</c:v>
                </c:pt>
                <c:pt idx="123">
                  <c:v>39771</c:v>
                </c:pt>
                <c:pt idx="124">
                  <c:v>39772</c:v>
                </c:pt>
                <c:pt idx="125">
                  <c:v>39773</c:v>
                </c:pt>
                <c:pt idx="126">
                  <c:v>39774</c:v>
                </c:pt>
                <c:pt idx="127">
                  <c:v>39775</c:v>
                </c:pt>
                <c:pt idx="128">
                  <c:v>39776</c:v>
                </c:pt>
                <c:pt idx="129">
                  <c:v>39777</c:v>
                </c:pt>
                <c:pt idx="130">
                  <c:v>39778</c:v>
                </c:pt>
                <c:pt idx="131">
                  <c:v>39779</c:v>
                </c:pt>
                <c:pt idx="132">
                  <c:v>39780</c:v>
                </c:pt>
                <c:pt idx="133">
                  <c:v>39781</c:v>
                </c:pt>
                <c:pt idx="134">
                  <c:v>39782</c:v>
                </c:pt>
                <c:pt idx="135">
                  <c:v>39783</c:v>
                </c:pt>
                <c:pt idx="136">
                  <c:v>39784</c:v>
                </c:pt>
                <c:pt idx="137">
                  <c:v>39785</c:v>
                </c:pt>
                <c:pt idx="138">
                  <c:v>39786</c:v>
                </c:pt>
                <c:pt idx="139">
                  <c:v>39787</c:v>
                </c:pt>
                <c:pt idx="140">
                  <c:v>39788</c:v>
                </c:pt>
                <c:pt idx="141">
                  <c:v>39789</c:v>
                </c:pt>
                <c:pt idx="142">
                  <c:v>39790</c:v>
                </c:pt>
                <c:pt idx="143">
                  <c:v>39791</c:v>
                </c:pt>
                <c:pt idx="144">
                  <c:v>39792</c:v>
                </c:pt>
                <c:pt idx="145">
                  <c:v>39793</c:v>
                </c:pt>
                <c:pt idx="146">
                  <c:v>39794</c:v>
                </c:pt>
                <c:pt idx="147">
                  <c:v>39795</c:v>
                </c:pt>
                <c:pt idx="148">
                  <c:v>39796</c:v>
                </c:pt>
                <c:pt idx="149">
                  <c:v>39797</c:v>
                </c:pt>
                <c:pt idx="150">
                  <c:v>39798</c:v>
                </c:pt>
                <c:pt idx="151">
                  <c:v>39799</c:v>
                </c:pt>
                <c:pt idx="152">
                  <c:v>39800</c:v>
                </c:pt>
                <c:pt idx="153">
                  <c:v>39801</c:v>
                </c:pt>
                <c:pt idx="154">
                  <c:v>39802</c:v>
                </c:pt>
                <c:pt idx="155">
                  <c:v>39803</c:v>
                </c:pt>
                <c:pt idx="156">
                  <c:v>39804</c:v>
                </c:pt>
                <c:pt idx="157">
                  <c:v>39805</c:v>
                </c:pt>
                <c:pt idx="158">
                  <c:v>39806</c:v>
                </c:pt>
                <c:pt idx="159">
                  <c:v>39807</c:v>
                </c:pt>
                <c:pt idx="160">
                  <c:v>39808</c:v>
                </c:pt>
                <c:pt idx="161">
                  <c:v>39809</c:v>
                </c:pt>
                <c:pt idx="162">
                  <c:v>39810</c:v>
                </c:pt>
                <c:pt idx="163">
                  <c:v>39811</c:v>
                </c:pt>
                <c:pt idx="164">
                  <c:v>39812</c:v>
                </c:pt>
                <c:pt idx="165">
                  <c:v>39813</c:v>
                </c:pt>
                <c:pt idx="166">
                  <c:v>39814</c:v>
                </c:pt>
                <c:pt idx="167">
                  <c:v>39815</c:v>
                </c:pt>
                <c:pt idx="168">
                  <c:v>39816</c:v>
                </c:pt>
                <c:pt idx="169">
                  <c:v>39817</c:v>
                </c:pt>
                <c:pt idx="170">
                  <c:v>39818</c:v>
                </c:pt>
                <c:pt idx="171">
                  <c:v>39819</c:v>
                </c:pt>
                <c:pt idx="172">
                  <c:v>39820</c:v>
                </c:pt>
                <c:pt idx="173">
                  <c:v>39821</c:v>
                </c:pt>
                <c:pt idx="174">
                  <c:v>39822</c:v>
                </c:pt>
                <c:pt idx="175">
                  <c:v>39823</c:v>
                </c:pt>
                <c:pt idx="176">
                  <c:v>39824</c:v>
                </c:pt>
                <c:pt idx="177">
                  <c:v>39825</c:v>
                </c:pt>
                <c:pt idx="178">
                  <c:v>39826</c:v>
                </c:pt>
                <c:pt idx="179">
                  <c:v>39827</c:v>
                </c:pt>
                <c:pt idx="180">
                  <c:v>39828</c:v>
                </c:pt>
                <c:pt idx="181">
                  <c:v>39829</c:v>
                </c:pt>
                <c:pt idx="182">
                  <c:v>39830</c:v>
                </c:pt>
                <c:pt idx="183">
                  <c:v>39831</c:v>
                </c:pt>
                <c:pt idx="184">
                  <c:v>39832</c:v>
                </c:pt>
                <c:pt idx="185">
                  <c:v>39833</c:v>
                </c:pt>
                <c:pt idx="186">
                  <c:v>39834</c:v>
                </c:pt>
                <c:pt idx="187">
                  <c:v>39835</c:v>
                </c:pt>
                <c:pt idx="188">
                  <c:v>39836</c:v>
                </c:pt>
                <c:pt idx="189">
                  <c:v>39837</c:v>
                </c:pt>
                <c:pt idx="190">
                  <c:v>39838</c:v>
                </c:pt>
                <c:pt idx="191">
                  <c:v>39839</c:v>
                </c:pt>
                <c:pt idx="192">
                  <c:v>39840</c:v>
                </c:pt>
                <c:pt idx="193">
                  <c:v>39841</c:v>
                </c:pt>
                <c:pt idx="194">
                  <c:v>39842</c:v>
                </c:pt>
                <c:pt idx="195">
                  <c:v>39843</c:v>
                </c:pt>
                <c:pt idx="196">
                  <c:v>39844</c:v>
                </c:pt>
                <c:pt idx="197">
                  <c:v>39845</c:v>
                </c:pt>
                <c:pt idx="198">
                  <c:v>39846</c:v>
                </c:pt>
                <c:pt idx="199">
                  <c:v>39847</c:v>
                </c:pt>
                <c:pt idx="200">
                  <c:v>39848</c:v>
                </c:pt>
                <c:pt idx="201">
                  <c:v>39849</c:v>
                </c:pt>
                <c:pt idx="202">
                  <c:v>39850</c:v>
                </c:pt>
                <c:pt idx="203">
                  <c:v>39851</c:v>
                </c:pt>
                <c:pt idx="204">
                  <c:v>39852</c:v>
                </c:pt>
                <c:pt idx="205">
                  <c:v>39853</c:v>
                </c:pt>
                <c:pt idx="206">
                  <c:v>39854</c:v>
                </c:pt>
                <c:pt idx="207">
                  <c:v>39855</c:v>
                </c:pt>
                <c:pt idx="208">
                  <c:v>39856</c:v>
                </c:pt>
                <c:pt idx="209">
                  <c:v>39857</c:v>
                </c:pt>
                <c:pt idx="210">
                  <c:v>39858</c:v>
                </c:pt>
                <c:pt idx="211">
                  <c:v>39859</c:v>
                </c:pt>
                <c:pt idx="212">
                  <c:v>39860</c:v>
                </c:pt>
                <c:pt idx="213">
                  <c:v>39861</c:v>
                </c:pt>
                <c:pt idx="214">
                  <c:v>39862</c:v>
                </c:pt>
                <c:pt idx="215">
                  <c:v>39863</c:v>
                </c:pt>
                <c:pt idx="216">
                  <c:v>39864</c:v>
                </c:pt>
                <c:pt idx="217">
                  <c:v>39865</c:v>
                </c:pt>
                <c:pt idx="218">
                  <c:v>39866</c:v>
                </c:pt>
                <c:pt idx="219">
                  <c:v>39867</c:v>
                </c:pt>
                <c:pt idx="220">
                  <c:v>39868</c:v>
                </c:pt>
                <c:pt idx="221">
                  <c:v>39869</c:v>
                </c:pt>
                <c:pt idx="222">
                  <c:v>39870</c:v>
                </c:pt>
                <c:pt idx="223">
                  <c:v>39871</c:v>
                </c:pt>
                <c:pt idx="224">
                  <c:v>39872</c:v>
                </c:pt>
                <c:pt idx="225">
                  <c:v>39873</c:v>
                </c:pt>
                <c:pt idx="226">
                  <c:v>39874</c:v>
                </c:pt>
                <c:pt idx="227">
                  <c:v>39875</c:v>
                </c:pt>
                <c:pt idx="228">
                  <c:v>39876</c:v>
                </c:pt>
                <c:pt idx="229">
                  <c:v>39877</c:v>
                </c:pt>
                <c:pt idx="230">
                  <c:v>39878</c:v>
                </c:pt>
                <c:pt idx="231">
                  <c:v>39879</c:v>
                </c:pt>
                <c:pt idx="232">
                  <c:v>39880</c:v>
                </c:pt>
                <c:pt idx="233">
                  <c:v>39881</c:v>
                </c:pt>
                <c:pt idx="234">
                  <c:v>39882</c:v>
                </c:pt>
                <c:pt idx="235">
                  <c:v>39883</c:v>
                </c:pt>
                <c:pt idx="236">
                  <c:v>39884</c:v>
                </c:pt>
                <c:pt idx="237">
                  <c:v>39885</c:v>
                </c:pt>
                <c:pt idx="238">
                  <c:v>39886</c:v>
                </c:pt>
                <c:pt idx="239">
                  <c:v>39887</c:v>
                </c:pt>
                <c:pt idx="240">
                  <c:v>39888</c:v>
                </c:pt>
                <c:pt idx="241">
                  <c:v>39889</c:v>
                </c:pt>
                <c:pt idx="242">
                  <c:v>39890</c:v>
                </c:pt>
                <c:pt idx="243">
                  <c:v>39891</c:v>
                </c:pt>
                <c:pt idx="244">
                  <c:v>39892</c:v>
                </c:pt>
                <c:pt idx="245">
                  <c:v>39893</c:v>
                </c:pt>
                <c:pt idx="246">
                  <c:v>39894</c:v>
                </c:pt>
                <c:pt idx="247">
                  <c:v>39895</c:v>
                </c:pt>
                <c:pt idx="248">
                  <c:v>39896</c:v>
                </c:pt>
              </c:numCache>
            </c:numRef>
          </c:cat>
          <c:val>
            <c:numRef>
              <c:f>lojapro!$C$2:$C$250</c:f>
              <c:numCache>
                <c:formatCode>_("R$ "* #,##0.00_);_("R$ "* \(#,##0.00\);_("R$ "* "-"??_);_(@_)</c:formatCode>
                <c:ptCount val="249"/>
                <c:pt idx="0">
                  <c:v>2950.6</c:v>
                </c:pt>
                <c:pt idx="1">
                  <c:v>2975.5</c:v>
                </c:pt>
                <c:pt idx="2">
                  <c:v>3060.4</c:v>
                </c:pt>
                <c:pt idx="3">
                  <c:v>3083.5</c:v>
                </c:pt>
                <c:pt idx="4">
                  <c:v>3048.7</c:v>
                </c:pt>
                <c:pt idx="5">
                  <c:v>3098.5</c:v>
                </c:pt>
                <c:pt idx="6">
                  <c:v>3123.5</c:v>
                </c:pt>
                <c:pt idx="7">
                  <c:v>3148.3</c:v>
                </c:pt>
                <c:pt idx="8">
                  <c:v>3148.3</c:v>
                </c:pt>
                <c:pt idx="9">
                  <c:v>3148.3</c:v>
                </c:pt>
                <c:pt idx="10">
                  <c:v>3183.3</c:v>
                </c:pt>
                <c:pt idx="11">
                  <c:v>3233.1</c:v>
                </c:pt>
                <c:pt idx="12">
                  <c:v>3278</c:v>
                </c:pt>
                <c:pt idx="13">
                  <c:v>3278</c:v>
                </c:pt>
                <c:pt idx="14">
                  <c:v>3278</c:v>
                </c:pt>
                <c:pt idx="15">
                  <c:v>3327.8</c:v>
                </c:pt>
                <c:pt idx="16">
                  <c:v>3327.8</c:v>
                </c:pt>
                <c:pt idx="17">
                  <c:v>3327.8</c:v>
                </c:pt>
                <c:pt idx="18">
                  <c:v>3362.7</c:v>
                </c:pt>
                <c:pt idx="19">
                  <c:v>3457.4</c:v>
                </c:pt>
                <c:pt idx="20">
                  <c:v>3462.8</c:v>
                </c:pt>
                <c:pt idx="21">
                  <c:v>3462.8</c:v>
                </c:pt>
                <c:pt idx="22">
                  <c:v>3464.7</c:v>
                </c:pt>
                <c:pt idx="23">
                  <c:v>3464.7</c:v>
                </c:pt>
                <c:pt idx="24">
                  <c:v>3444.8</c:v>
                </c:pt>
                <c:pt idx="25">
                  <c:v>3484.7</c:v>
                </c:pt>
                <c:pt idx="26">
                  <c:v>3564.5</c:v>
                </c:pt>
                <c:pt idx="27">
                  <c:v>3649.4</c:v>
                </c:pt>
                <c:pt idx="28">
                  <c:v>3649.4</c:v>
                </c:pt>
                <c:pt idx="29">
                  <c:v>3649.4</c:v>
                </c:pt>
                <c:pt idx="30">
                  <c:v>3579.6</c:v>
                </c:pt>
                <c:pt idx="31">
                  <c:v>3579.6</c:v>
                </c:pt>
                <c:pt idx="32">
                  <c:v>3594.6</c:v>
                </c:pt>
                <c:pt idx="33">
                  <c:v>3619.5</c:v>
                </c:pt>
                <c:pt idx="34">
                  <c:v>3669.3</c:v>
                </c:pt>
                <c:pt idx="35">
                  <c:v>3781.8</c:v>
                </c:pt>
                <c:pt idx="36">
                  <c:v>3781.8</c:v>
                </c:pt>
                <c:pt idx="37">
                  <c:v>3795.8</c:v>
                </c:pt>
                <c:pt idx="38">
                  <c:v>3906.7</c:v>
                </c:pt>
                <c:pt idx="39">
                  <c:v>3963.5</c:v>
                </c:pt>
                <c:pt idx="40">
                  <c:v>4030.06</c:v>
                </c:pt>
                <c:pt idx="41">
                  <c:v>4054.96</c:v>
                </c:pt>
                <c:pt idx="42">
                  <c:v>4144.76</c:v>
                </c:pt>
                <c:pt idx="43">
                  <c:v>4144.76</c:v>
                </c:pt>
                <c:pt idx="44">
                  <c:v>4144.76</c:v>
                </c:pt>
                <c:pt idx="45">
                  <c:v>4144.76</c:v>
                </c:pt>
                <c:pt idx="46">
                  <c:v>4169.66</c:v>
                </c:pt>
                <c:pt idx="47">
                  <c:v>4224.46</c:v>
                </c:pt>
                <c:pt idx="48">
                  <c:v>4289.26</c:v>
                </c:pt>
                <c:pt idx="49">
                  <c:v>4299.3599999999997</c:v>
                </c:pt>
                <c:pt idx="50">
                  <c:v>4369.16</c:v>
                </c:pt>
                <c:pt idx="51">
                  <c:v>4369.16</c:v>
                </c:pt>
                <c:pt idx="52">
                  <c:v>4478.8599999999997</c:v>
                </c:pt>
                <c:pt idx="53">
                  <c:v>4478.8599999999997</c:v>
                </c:pt>
                <c:pt idx="54">
                  <c:v>4553.5600000000004</c:v>
                </c:pt>
                <c:pt idx="55">
                  <c:v>4578.46</c:v>
                </c:pt>
                <c:pt idx="56">
                  <c:v>4623.3599999999997</c:v>
                </c:pt>
                <c:pt idx="57">
                  <c:v>4623.3599999999997</c:v>
                </c:pt>
                <c:pt idx="58">
                  <c:v>4623.3599999999997</c:v>
                </c:pt>
                <c:pt idx="59">
                  <c:v>4648.26</c:v>
                </c:pt>
                <c:pt idx="60">
                  <c:v>4707.26</c:v>
                </c:pt>
                <c:pt idx="61">
                  <c:v>4766.16</c:v>
                </c:pt>
                <c:pt idx="62">
                  <c:v>4766.16</c:v>
                </c:pt>
                <c:pt idx="63">
                  <c:v>4681.26</c:v>
                </c:pt>
                <c:pt idx="64">
                  <c:v>4681.26</c:v>
                </c:pt>
                <c:pt idx="65">
                  <c:v>4698.26</c:v>
                </c:pt>
                <c:pt idx="66">
                  <c:v>4753.0600000000004</c:v>
                </c:pt>
                <c:pt idx="67">
                  <c:v>4800.96</c:v>
                </c:pt>
                <c:pt idx="68">
                  <c:v>4800.96</c:v>
                </c:pt>
                <c:pt idx="69">
                  <c:v>4805.0600000000004</c:v>
                </c:pt>
                <c:pt idx="70">
                  <c:v>4894.8599999999997</c:v>
                </c:pt>
                <c:pt idx="71">
                  <c:v>4894.8599999999997</c:v>
                </c:pt>
                <c:pt idx="72">
                  <c:v>4894.8599999999997</c:v>
                </c:pt>
                <c:pt idx="73">
                  <c:v>4909.8599999999997</c:v>
                </c:pt>
                <c:pt idx="74">
                  <c:v>4954.76</c:v>
                </c:pt>
                <c:pt idx="75">
                  <c:v>4954.76</c:v>
                </c:pt>
                <c:pt idx="76">
                  <c:v>5024.5600000000004</c:v>
                </c:pt>
                <c:pt idx="77">
                  <c:v>4999.66</c:v>
                </c:pt>
                <c:pt idx="78">
                  <c:v>4999.66</c:v>
                </c:pt>
                <c:pt idx="79">
                  <c:v>4999.66</c:v>
                </c:pt>
                <c:pt idx="80">
                  <c:v>4999.66</c:v>
                </c:pt>
                <c:pt idx="81">
                  <c:v>5012</c:v>
                </c:pt>
                <c:pt idx="82">
                  <c:v>4987.66</c:v>
                </c:pt>
                <c:pt idx="83">
                  <c:v>4987.66</c:v>
                </c:pt>
                <c:pt idx="84">
                  <c:v>4962.76</c:v>
                </c:pt>
                <c:pt idx="85">
                  <c:v>4962.76</c:v>
                </c:pt>
                <c:pt idx="86">
                  <c:v>4962.76</c:v>
                </c:pt>
                <c:pt idx="87">
                  <c:v>4962.76</c:v>
                </c:pt>
                <c:pt idx="88">
                  <c:v>4987.66</c:v>
                </c:pt>
                <c:pt idx="89">
                  <c:v>4937.66</c:v>
                </c:pt>
                <c:pt idx="90">
                  <c:v>4982.5600000000004</c:v>
                </c:pt>
                <c:pt idx="91">
                  <c:v>4902.5600000000004</c:v>
                </c:pt>
                <c:pt idx="92">
                  <c:v>4902.5600000000004</c:v>
                </c:pt>
                <c:pt idx="93">
                  <c:v>4927.46</c:v>
                </c:pt>
                <c:pt idx="94">
                  <c:v>4972.3599999999997</c:v>
                </c:pt>
                <c:pt idx="95">
                  <c:v>5032.26</c:v>
                </c:pt>
                <c:pt idx="96">
                  <c:v>5084.26</c:v>
                </c:pt>
                <c:pt idx="97">
                  <c:v>5084.26</c:v>
                </c:pt>
                <c:pt idx="98">
                  <c:v>5094.16</c:v>
                </c:pt>
                <c:pt idx="99">
                  <c:v>5094.16</c:v>
                </c:pt>
                <c:pt idx="100">
                  <c:v>5119.0600000000004</c:v>
                </c:pt>
                <c:pt idx="101">
                  <c:v>5173.66</c:v>
                </c:pt>
                <c:pt idx="102">
                  <c:v>5153.66</c:v>
                </c:pt>
                <c:pt idx="103">
                  <c:v>5168.66</c:v>
                </c:pt>
                <c:pt idx="104">
                  <c:v>5168.66</c:v>
                </c:pt>
                <c:pt idx="105">
                  <c:v>5188.66</c:v>
                </c:pt>
                <c:pt idx="106">
                  <c:v>5188.66</c:v>
                </c:pt>
                <c:pt idx="107">
                  <c:v>5213.5600000000004</c:v>
                </c:pt>
                <c:pt idx="108">
                  <c:v>5213.5600000000004</c:v>
                </c:pt>
                <c:pt idx="109">
                  <c:v>5256.46</c:v>
                </c:pt>
                <c:pt idx="110">
                  <c:v>5248.36</c:v>
                </c:pt>
                <c:pt idx="111">
                  <c:v>5412.86</c:v>
                </c:pt>
                <c:pt idx="112">
                  <c:v>5412.86</c:v>
                </c:pt>
                <c:pt idx="113">
                  <c:v>5412.86</c:v>
                </c:pt>
                <c:pt idx="114">
                  <c:v>5412.86</c:v>
                </c:pt>
                <c:pt idx="115">
                  <c:v>5437.76</c:v>
                </c:pt>
                <c:pt idx="116">
                  <c:v>5437.76</c:v>
                </c:pt>
                <c:pt idx="117">
                  <c:v>5437.76</c:v>
                </c:pt>
                <c:pt idx="118">
                  <c:v>5437.76</c:v>
                </c:pt>
                <c:pt idx="119">
                  <c:v>5482.66</c:v>
                </c:pt>
                <c:pt idx="120">
                  <c:v>5507.56</c:v>
                </c:pt>
                <c:pt idx="121">
                  <c:v>5532.46</c:v>
                </c:pt>
                <c:pt idx="122">
                  <c:v>5532.46</c:v>
                </c:pt>
                <c:pt idx="123">
                  <c:v>5582.26</c:v>
                </c:pt>
                <c:pt idx="124">
                  <c:v>5557.36</c:v>
                </c:pt>
                <c:pt idx="125">
                  <c:v>5554.36</c:v>
                </c:pt>
                <c:pt idx="126">
                  <c:v>5544.46</c:v>
                </c:pt>
                <c:pt idx="127">
                  <c:v>5544.46</c:v>
                </c:pt>
                <c:pt idx="128">
                  <c:v>5609.26</c:v>
                </c:pt>
                <c:pt idx="129">
                  <c:v>5609.26</c:v>
                </c:pt>
                <c:pt idx="130">
                  <c:v>5609.26</c:v>
                </c:pt>
                <c:pt idx="131">
                  <c:v>5584.36</c:v>
                </c:pt>
                <c:pt idx="132">
                  <c:v>5609.26</c:v>
                </c:pt>
                <c:pt idx="133">
                  <c:v>5634.16</c:v>
                </c:pt>
                <c:pt idx="134">
                  <c:v>5649.46</c:v>
                </c:pt>
                <c:pt idx="135">
                  <c:v>5649.46</c:v>
                </c:pt>
                <c:pt idx="136">
                  <c:v>5649.46</c:v>
                </c:pt>
                <c:pt idx="137">
                  <c:v>5599.66</c:v>
                </c:pt>
                <c:pt idx="138">
                  <c:v>5599.66</c:v>
                </c:pt>
                <c:pt idx="139">
                  <c:v>5599.66</c:v>
                </c:pt>
                <c:pt idx="140">
                  <c:v>5734.36</c:v>
                </c:pt>
                <c:pt idx="141">
                  <c:v>5684.56</c:v>
                </c:pt>
                <c:pt idx="142">
                  <c:v>5684.56</c:v>
                </c:pt>
                <c:pt idx="143">
                  <c:v>5684.56</c:v>
                </c:pt>
                <c:pt idx="144">
                  <c:v>5684.56</c:v>
                </c:pt>
                <c:pt idx="145">
                  <c:v>5669.66</c:v>
                </c:pt>
                <c:pt idx="146">
                  <c:v>5584.76</c:v>
                </c:pt>
                <c:pt idx="147">
                  <c:v>5584.76</c:v>
                </c:pt>
                <c:pt idx="148">
                  <c:v>5599.76</c:v>
                </c:pt>
                <c:pt idx="149">
                  <c:v>5599.76</c:v>
                </c:pt>
                <c:pt idx="150">
                  <c:v>5599.76</c:v>
                </c:pt>
                <c:pt idx="151">
                  <c:v>5669.56</c:v>
                </c:pt>
                <c:pt idx="152">
                  <c:v>5609.56</c:v>
                </c:pt>
                <c:pt idx="153">
                  <c:v>5609.56</c:v>
                </c:pt>
                <c:pt idx="154">
                  <c:v>5634.46</c:v>
                </c:pt>
                <c:pt idx="155">
                  <c:v>5634.46</c:v>
                </c:pt>
                <c:pt idx="156">
                  <c:v>5609.56</c:v>
                </c:pt>
                <c:pt idx="157">
                  <c:v>5609.56</c:v>
                </c:pt>
                <c:pt idx="158">
                  <c:v>5609.56</c:v>
                </c:pt>
                <c:pt idx="159">
                  <c:v>5609.56</c:v>
                </c:pt>
                <c:pt idx="160">
                  <c:v>5609.56</c:v>
                </c:pt>
                <c:pt idx="161">
                  <c:v>5609.56</c:v>
                </c:pt>
                <c:pt idx="162">
                  <c:v>5609.56</c:v>
                </c:pt>
                <c:pt idx="163">
                  <c:v>5609.56</c:v>
                </c:pt>
                <c:pt idx="164">
                  <c:v>5609.56</c:v>
                </c:pt>
                <c:pt idx="165">
                  <c:v>5524.66</c:v>
                </c:pt>
                <c:pt idx="166">
                  <c:v>5524.66</c:v>
                </c:pt>
                <c:pt idx="167">
                  <c:v>5524.66</c:v>
                </c:pt>
                <c:pt idx="168">
                  <c:v>5524.66</c:v>
                </c:pt>
                <c:pt idx="169">
                  <c:v>5524.66</c:v>
                </c:pt>
                <c:pt idx="170">
                  <c:v>5524.66</c:v>
                </c:pt>
                <c:pt idx="171">
                  <c:v>5554.46</c:v>
                </c:pt>
                <c:pt idx="172">
                  <c:v>5579.36</c:v>
                </c:pt>
                <c:pt idx="173">
                  <c:v>5714.06</c:v>
                </c:pt>
                <c:pt idx="174">
                  <c:v>5714.06</c:v>
                </c:pt>
                <c:pt idx="175">
                  <c:v>5714.06</c:v>
                </c:pt>
                <c:pt idx="176">
                  <c:v>5714.06</c:v>
                </c:pt>
                <c:pt idx="177">
                  <c:v>5714.06</c:v>
                </c:pt>
                <c:pt idx="178">
                  <c:v>5714.06</c:v>
                </c:pt>
                <c:pt idx="179">
                  <c:v>5714.06</c:v>
                </c:pt>
                <c:pt idx="180">
                  <c:v>5714.06</c:v>
                </c:pt>
                <c:pt idx="181">
                  <c:v>5714.06</c:v>
                </c:pt>
                <c:pt idx="182">
                  <c:v>5714.06</c:v>
                </c:pt>
                <c:pt idx="183">
                  <c:v>5716.16</c:v>
                </c:pt>
                <c:pt idx="184">
                  <c:v>5716.16</c:v>
                </c:pt>
                <c:pt idx="185">
                  <c:v>5716.16</c:v>
                </c:pt>
                <c:pt idx="186">
                  <c:v>5716.16</c:v>
                </c:pt>
                <c:pt idx="187">
                  <c:v>5716.16</c:v>
                </c:pt>
                <c:pt idx="188">
                  <c:v>5716.16</c:v>
                </c:pt>
                <c:pt idx="189">
                  <c:v>5716.16</c:v>
                </c:pt>
                <c:pt idx="190">
                  <c:v>5716.16</c:v>
                </c:pt>
                <c:pt idx="191">
                  <c:v>5716.16</c:v>
                </c:pt>
                <c:pt idx="192">
                  <c:v>5716.16</c:v>
                </c:pt>
                <c:pt idx="193">
                  <c:v>5716.16</c:v>
                </c:pt>
                <c:pt idx="194">
                  <c:v>5758.06</c:v>
                </c:pt>
                <c:pt idx="195">
                  <c:v>5758.06</c:v>
                </c:pt>
                <c:pt idx="196">
                  <c:v>4331.29</c:v>
                </c:pt>
                <c:pt idx="197">
                  <c:v>4331.29</c:v>
                </c:pt>
                <c:pt idx="198">
                  <c:v>4331.29</c:v>
                </c:pt>
                <c:pt idx="199">
                  <c:v>4331.29</c:v>
                </c:pt>
                <c:pt idx="200">
                  <c:v>4331.29</c:v>
                </c:pt>
                <c:pt idx="201">
                  <c:v>4331.29</c:v>
                </c:pt>
                <c:pt idx="202">
                  <c:v>4331.29</c:v>
                </c:pt>
                <c:pt idx="203">
                  <c:v>4331.29</c:v>
                </c:pt>
                <c:pt idx="204">
                  <c:v>4331.29</c:v>
                </c:pt>
                <c:pt idx="205">
                  <c:v>4331.29</c:v>
                </c:pt>
                <c:pt idx="206">
                  <c:v>4331.29</c:v>
                </c:pt>
                <c:pt idx="207">
                  <c:v>4331.29</c:v>
                </c:pt>
                <c:pt idx="208">
                  <c:v>4331.29</c:v>
                </c:pt>
                <c:pt idx="209">
                  <c:v>4331.29</c:v>
                </c:pt>
                <c:pt idx="210">
                  <c:v>4331.29</c:v>
                </c:pt>
                <c:pt idx="211">
                  <c:v>4331.29</c:v>
                </c:pt>
                <c:pt idx="212">
                  <c:v>4331.29</c:v>
                </c:pt>
                <c:pt idx="213">
                  <c:v>4331.29</c:v>
                </c:pt>
                <c:pt idx="214">
                  <c:v>4331.29</c:v>
                </c:pt>
                <c:pt idx="215">
                  <c:v>4331.29</c:v>
                </c:pt>
                <c:pt idx="216">
                  <c:v>4331.29</c:v>
                </c:pt>
                <c:pt idx="217">
                  <c:v>4331.29</c:v>
                </c:pt>
                <c:pt idx="218">
                  <c:v>4331.29</c:v>
                </c:pt>
                <c:pt idx="219">
                  <c:v>4331.29</c:v>
                </c:pt>
                <c:pt idx="220">
                  <c:v>4331.29</c:v>
                </c:pt>
                <c:pt idx="221">
                  <c:v>4331.29</c:v>
                </c:pt>
                <c:pt idx="222">
                  <c:v>4331.29</c:v>
                </c:pt>
                <c:pt idx="223">
                  <c:v>4331.29</c:v>
                </c:pt>
                <c:pt idx="224">
                  <c:v>4331.29</c:v>
                </c:pt>
                <c:pt idx="225">
                  <c:v>4331.29</c:v>
                </c:pt>
                <c:pt idx="226">
                  <c:v>4331.29</c:v>
                </c:pt>
                <c:pt idx="227">
                  <c:v>4331.29</c:v>
                </c:pt>
                <c:pt idx="228">
                  <c:v>4331.29</c:v>
                </c:pt>
                <c:pt idx="229">
                  <c:v>4331.29</c:v>
                </c:pt>
                <c:pt idx="230">
                  <c:v>4331.29</c:v>
                </c:pt>
                <c:pt idx="231">
                  <c:v>4331.29</c:v>
                </c:pt>
                <c:pt idx="232">
                  <c:v>4331.29</c:v>
                </c:pt>
                <c:pt idx="233">
                  <c:v>4331.29</c:v>
                </c:pt>
                <c:pt idx="234">
                  <c:v>4331.29</c:v>
                </c:pt>
                <c:pt idx="235">
                  <c:v>4331.29</c:v>
                </c:pt>
                <c:pt idx="236">
                  <c:v>4331.29</c:v>
                </c:pt>
                <c:pt idx="237">
                  <c:v>4331.29</c:v>
                </c:pt>
                <c:pt idx="238">
                  <c:v>4331.29</c:v>
                </c:pt>
                <c:pt idx="239">
                  <c:v>4331.29</c:v>
                </c:pt>
                <c:pt idx="240">
                  <c:v>4331.29</c:v>
                </c:pt>
                <c:pt idx="241">
                  <c:v>4331.29</c:v>
                </c:pt>
                <c:pt idx="242">
                  <c:v>4331.29</c:v>
                </c:pt>
                <c:pt idx="243">
                  <c:v>4331.29</c:v>
                </c:pt>
                <c:pt idx="244">
                  <c:v>4331.29</c:v>
                </c:pt>
                <c:pt idx="245">
                  <c:v>4331.29</c:v>
                </c:pt>
                <c:pt idx="246">
                  <c:v>4331.29</c:v>
                </c:pt>
                <c:pt idx="247">
                  <c:v>4331.29</c:v>
                </c:pt>
                <c:pt idx="248">
                  <c:v>4331.29</c:v>
                </c:pt>
              </c:numCache>
            </c:numRef>
          </c:val>
        </c:ser>
        <c:marker val="1"/>
        <c:axId val="70934912"/>
        <c:axId val="70936448"/>
      </c:lineChart>
      <c:dateAx>
        <c:axId val="70934912"/>
        <c:scaling>
          <c:orientation val="minMax"/>
        </c:scaling>
        <c:axPos val="b"/>
        <c:numFmt formatCode="dd/mmm" sourceLinked="1"/>
        <c:majorTickMark val="none"/>
        <c:tickLblPos val="nextTo"/>
        <c:crossAx val="70936448"/>
        <c:crosses val="autoZero"/>
        <c:auto val="1"/>
        <c:lblOffset val="100"/>
      </c:dateAx>
      <c:valAx>
        <c:axId val="70936448"/>
        <c:scaling>
          <c:orientation val="minMax"/>
        </c:scaling>
        <c:axPos val="l"/>
        <c:majorGridlines/>
        <c:numFmt formatCode="_(&quot;R$ &quot;* #,##0.00_);_(&quot;R$ &quot;* \(#,##0.00\);_(&quot;R$ &quot;* &quot;-&quot;??_);_(@_)" sourceLinked="1"/>
        <c:majorTickMark val="none"/>
        <c:tickLblPos val="nextTo"/>
        <c:crossAx val="70934912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8740157499999996" l="0.511811024" r="0.511811024" t="0.78740157499999996" header="0.31496062000003588" footer="0.3149606200000358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>
        <c:manualLayout>
          <c:layoutTarget val="inner"/>
          <c:xMode val="edge"/>
          <c:yMode val="edge"/>
          <c:x val="8.1717505519064065E-2"/>
          <c:y val="0.14061005532203241"/>
          <c:w val="0.80421838188674644"/>
          <c:h val="0.72981415970346697"/>
        </c:manualLayout>
      </c:layout>
      <c:lineChart>
        <c:grouping val="standard"/>
        <c:ser>
          <c:idx val="0"/>
          <c:order val="0"/>
          <c:tx>
            <c:strRef>
              <c:f>lojapro!$B$1</c:f>
              <c:strCache>
                <c:ptCount val="1"/>
                <c:pt idx="0">
                  <c:v>pedidos</c:v>
                </c:pt>
              </c:strCache>
            </c:strRef>
          </c:tx>
          <c:marker>
            <c:symbol val="none"/>
          </c:marker>
          <c:cat>
            <c:numRef>
              <c:f>lojapro!$A$2:$A$250</c:f>
              <c:numCache>
                <c:formatCode>dd/mmm</c:formatCode>
                <c:ptCount val="249"/>
                <c:pt idx="0">
                  <c:v>39648</c:v>
                </c:pt>
                <c:pt idx="1">
                  <c:v>39649</c:v>
                </c:pt>
                <c:pt idx="2">
                  <c:v>39650</c:v>
                </c:pt>
                <c:pt idx="3">
                  <c:v>39651</c:v>
                </c:pt>
                <c:pt idx="4">
                  <c:v>39652</c:v>
                </c:pt>
                <c:pt idx="5">
                  <c:v>39653</c:v>
                </c:pt>
                <c:pt idx="6">
                  <c:v>39654</c:v>
                </c:pt>
                <c:pt idx="7">
                  <c:v>39655</c:v>
                </c:pt>
                <c:pt idx="8">
                  <c:v>39656</c:v>
                </c:pt>
                <c:pt idx="9">
                  <c:v>39657</c:v>
                </c:pt>
                <c:pt idx="10">
                  <c:v>39658</c:v>
                </c:pt>
                <c:pt idx="11">
                  <c:v>39659</c:v>
                </c:pt>
                <c:pt idx="12">
                  <c:v>39660</c:v>
                </c:pt>
                <c:pt idx="13">
                  <c:v>39661</c:v>
                </c:pt>
                <c:pt idx="14">
                  <c:v>39662</c:v>
                </c:pt>
                <c:pt idx="15">
                  <c:v>39663</c:v>
                </c:pt>
                <c:pt idx="16">
                  <c:v>39664</c:v>
                </c:pt>
                <c:pt idx="17">
                  <c:v>39665</c:v>
                </c:pt>
                <c:pt idx="18">
                  <c:v>39666</c:v>
                </c:pt>
                <c:pt idx="19">
                  <c:v>39667</c:v>
                </c:pt>
                <c:pt idx="20">
                  <c:v>39668</c:v>
                </c:pt>
                <c:pt idx="21">
                  <c:v>39669</c:v>
                </c:pt>
                <c:pt idx="22">
                  <c:v>39670</c:v>
                </c:pt>
                <c:pt idx="23">
                  <c:v>39671</c:v>
                </c:pt>
                <c:pt idx="24">
                  <c:v>39672</c:v>
                </c:pt>
                <c:pt idx="25">
                  <c:v>39673</c:v>
                </c:pt>
                <c:pt idx="26">
                  <c:v>39674</c:v>
                </c:pt>
                <c:pt idx="27">
                  <c:v>39675</c:v>
                </c:pt>
                <c:pt idx="28">
                  <c:v>39676</c:v>
                </c:pt>
                <c:pt idx="29">
                  <c:v>39677</c:v>
                </c:pt>
                <c:pt idx="30">
                  <c:v>39678</c:v>
                </c:pt>
                <c:pt idx="31">
                  <c:v>39679</c:v>
                </c:pt>
                <c:pt idx="32">
                  <c:v>39680</c:v>
                </c:pt>
                <c:pt idx="33">
                  <c:v>39681</c:v>
                </c:pt>
                <c:pt idx="34">
                  <c:v>39682</c:v>
                </c:pt>
                <c:pt idx="35">
                  <c:v>39683</c:v>
                </c:pt>
                <c:pt idx="36">
                  <c:v>39684</c:v>
                </c:pt>
                <c:pt idx="37">
                  <c:v>39685</c:v>
                </c:pt>
                <c:pt idx="38">
                  <c:v>39686</c:v>
                </c:pt>
                <c:pt idx="39">
                  <c:v>39687</c:v>
                </c:pt>
                <c:pt idx="40">
                  <c:v>39688</c:v>
                </c:pt>
                <c:pt idx="41">
                  <c:v>39689</c:v>
                </c:pt>
                <c:pt idx="42">
                  <c:v>39690</c:v>
                </c:pt>
                <c:pt idx="43">
                  <c:v>39691</c:v>
                </c:pt>
                <c:pt idx="44">
                  <c:v>39692</c:v>
                </c:pt>
                <c:pt idx="45">
                  <c:v>39693</c:v>
                </c:pt>
                <c:pt idx="46">
                  <c:v>39694</c:v>
                </c:pt>
                <c:pt idx="47">
                  <c:v>39695</c:v>
                </c:pt>
                <c:pt idx="48">
                  <c:v>39696</c:v>
                </c:pt>
                <c:pt idx="49">
                  <c:v>39697</c:v>
                </c:pt>
                <c:pt idx="50">
                  <c:v>39698</c:v>
                </c:pt>
                <c:pt idx="51">
                  <c:v>39699</c:v>
                </c:pt>
                <c:pt idx="52">
                  <c:v>39700</c:v>
                </c:pt>
                <c:pt idx="53">
                  <c:v>39701</c:v>
                </c:pt>
                <c:pt idx="54">
                  <c:v>39702</c:v>
                </c:pt>
                <c:pt idx="55">
                  <c:v>39703</c:v>
                </c:pt>
                <c:pt idx="56">
                  <c:v>39704</c:v>
                </c:pt>
                <c:pt idx="57">
                  <c:v>39705</c:v>
                </c:pt>
                <c:pt idx="58">
                  <c:v>39706</c:v>
                </c:pt>
                <c:pt idx="59">
                  <c:v>39707</c:v>
                </c:pt>
                <c:pt idx="60">
                  <c:v>39708</c:v>
                </c:pt>
                <c:pt idx="61">
                  <c:v>39709</c:v>
                </c:pt>
                <c:pt idx="62">
                  <c:v>39710</c:v>
                </c:pt>
                <c:pt idx="63">
                  <c:v>39711</c:v>
                </c:pt>
                <c:pt idx="64">
                  <c:v>39712</c:v>
                </c:pt>
                <c:pt idx="65">
                  <c:v>39713</c:v>
                </c:pt>
                <c:pt idx="66">
                  <c:v>39714</c:v>
                </c:pt>
                <c:pt idx="67">
                  <c:v>39715</c:v>
                </c:pt>
                <c:pt idx="68">
                  <c:v>39716</c:v>
                </c:pt>
                <c:pt idx="69">
                  <c:v>39717</c:v>
                </c:pt>
                <c:pt idx="70">
                  <c:v>39718</c:v>
                </c:pt>
                <c:pt idx="71">
                  <c:v>39719</c:v>
                </c:pt>
                <c:pt idx="72">
                  <c:v>39720</c:v>
                </c:pt>
                <c:pt idx="73">
                  <c:v>39721</c:v>
                </c:pt>
                <c:pt idx="74">
                  <c:v>39722</c:v>
                </c:pt>
                <c:pt idx="75">
                  <c:v>39723</c:v>
                </c:pt>
                <c:pt idx="76">
                  <c:v>39724</c:v>
                </c:pt>
                <c:pt idx="77">
                  <c:v>39725</c:v>
                </c:pt>
                <c:pt idx="78">
                  <c:v>39726</c:v>
                </c:pt>
                <c:pt idx="79">
                  <c:v>39727</c:v>
                </c:pt>
                <c:pt idx="80">
                  <c:v>39728</c:v>
                </c:pt>
                <c:pt idx="81">
                  <c:v>39729</c:v>
                </c:pt>
                <c:pt idx="82">
                  <c:v>39730</c:v>
                </c:pt>
                <c:pt idx="83">
                  <c:v>39731</c:v>
                </c:pt>
                <c:pt idx="84">
                  <c:v>40049</c:v>
                </c:pt>
                <c:pt idx="85">
                  <c:v>40050</c:v>
                </c:pt>
                <c:pt idx="86">
                  <c:v>40050</c:v>
                </c:pt>
                <c:pt idx="87">
                  <c:v>40050</c:v>
                </c:pt>
                <c:pt idx="88">
                  <c:v>40044</c:v>
                </c:pt>
                <c:pt idx="89">
                  <c:v>40049</c:v>
                </c:pt>
                <c:pt idx="90">
                  <c:v>40049</c:v>
                </c:pt>
                <c:pt idx="91">
                  <c:v>40050</c:v>
                </c:pt>
                <c:pt idx="92">
                  <c:v>40050</c:v>
                </c:pt>
                <c:pt idx="93">
                  <c:v>40050</c:v>
                </c:pt>
                <c:pt idx="94">
                  <c:v>40050</c:v>
                </c:pt>
                <c:pt idx="95">
                  <c:v>40051</c:v>
                </c:pt>
                <c:pt idx="96">
                  <c:v>40051</c:v>
                </c:pt>
                <c:pt idx="97">
                  <c:v>40051</c:v>
                </c:pt>
                <c:pt idx="98">
                  <c:v>40051</c:v>
                </c:pt>
                <c:pt idx="99">
                  <c:v>39747</c:v>
                </c:pt>
                <c:pt idx="100">
                  <c:v>39748</c:v>
                </c:pt>
                <c:pt idx="101">
                  <c:v>39749</c:v>
                </c:pt>
                <c:pt idx="102">
                  <c:v>39750</c:v>
                </c:pt>
                <c:pt idx="103">
                  <c:v>39751</c:v>
                </c:pt>
                <c:pt idx="104">
                  <c:v>39752</c:v>
                </c:pt>
                <c:pt idx="105">
                  <c:v>39753</c:v>
                </c:pt>
                <c:pt idx="106">
                  <c:v>39754</c:v>
                </c:pt>
                <c:pt idx="107">
                  <c:v>39755</c:v>
                </c:pt>
                <c:pt idx="108">
                  <c:v>39756</c:v>
                </c:pt>
                <c:pt idx="109">
                  <c:v>39757</c:v>
                </c:pt>
                <c:pt idx="110">
                  <c:v>39758</c:v>
                </c:pt>
                <c:pt idx="111">
                  <c:v>39759</c:v>
                </c:pt>
                <c:pt idx="112">
                  <c:v>39760</c:v>
                </c:pt>
                <c:pt idx="113">
                  <c:v>39761</c:v>
                </c:pt>
                <c:pt idx="114">
                  <c:v>39762</c:v>
                </c:pt>
                <c:pt idx="115">
                  <c:v>39763</c:v>
                </c:pt>
                <c:pt idx="116">
                  <c:v>39764</c:v>
                </c:pt>
                <c:pt idx="117">
                  <c:v>39765</c:v>
                </c:pt>
                <c:pt idx="118">
                  <c:v>39766</c:v>
                </c:pt>
                <c:pt idx="119">
                  <c:v>39767</c:v>
                </c:pt>
                <c:pt idx="120">
                  <c:v>39768</c:v>
                </c:pt>
                <c:pt idx="121">
                  <c:v>39769</c:v>
                </c:pt>
                <c:pt idx="122">
                  <c:v>39770</c:v>
                </c:pt>
                <c:pt idx="123">
                  <c:v>39771</c:v>
                </c:pt>
                <c:pt idx="124">
                  <c:v>39772</c:v>
                </c:pt>
                <c:pt idx="125">
                  <c:v>39773</c:v>
                </c:pt>
                <c:pt idx="126">
                  <c:v>39774</c:v>
                </c:pt>
                <c:pt idx="127">
                  <c:v>39775</c:v>
                </c:pt>
                <c:pt idx="128">
                  <c:v>39776</c:v>
                </c:pt>
                <c:pt idx="129">
                  <c:v>39777</c:v>
                </c:pt>
                <c:pt idx="130">
                  <c:v>39778</c:v>
                </c:pt>
                <c:pt idx="131">
                  <c:v>39779</c:v>
                </c:pt>
                <c:pt idx="132">
                  <c:v>39780</c:v>
                </c:pt>
                <c:pt idx="133">
                  <c:v>39781</c:v>
                </c:pt>
                <c:pt idx="134">
                  <c:v>39782</c:v>
                </c:pt>
                <c:pt idx="135">
                  <c:v>39783</c:v>
                </c:pt>
                <c:pt idx="136">
                  <c:v>39784</c:v>
                </c:pt>
                <c:pt idx="137">
                  <c:v>39785</c:v>
                </c:pt>
                <c:pt idx="138">
                  <c:v>39786</c:v>
                </c:pt>
                <c:pt idx="139">
                  <c:v>39787</c:v>
                </c:pt>
                <c:pt idx="140">
                  <c:v>39788</c:v>
                </c:pt>
                <c:pt idx="141">
                  <c:v>39789</c:v>
                </c:pt>
                <c:pt idx="142">
                  <c:v>39790</c:v>
                </c:pt>
                <c:pt idx="143">
                  <c:v>39791</c:v>
                </c:pt>
                <c:pt idx="144">
                  <c:v>39792</c:v>
                </c:pt>
                <c:pt idx="145">
                  <c:v>39793</c:v>
                </c:pt>
                <c:pt idx="146">
                  <c:v>39794</c:v>
                </c:pt>
                <c:pt idx="147">
                  <c:v>39795</c:v>
                </c:pt>
                <c:pt idx="148">
                  <c:v>39796</c:v>
                </c:pt>
                <c:pt idx="149">
                  <c:v>39797</c:v>
                </c:pt>
                <c:pt idx="150">
                  <c:v>39798</c:v>
                </c:pt>
                <c:pt idx="151">
                  <c:v>39799</c:v>
                </c:pt>
                <c:pt idx="152">
                  <c:v>39800</c:v>
                </c:pt>
                <c:pt idx="153">
                  <c:v>39801</c:v>
                </c:pt>
                <c:pt idx="154">
                  <c:v>39802</c:v>
                </c:pt>
                <c:pt idx="155">
                  <c:v>39803</c:v>
                </c:pt>
                <c:pt idx="156">
                  <c:v>39804</c:v>
                </c:pt>
                <c:pt idx="157">
                  <c:v>39805</c:v>
                </c:pt>
                <c:pt idx="158">
                  <c:v>39806</c:v>
                </c:pt>
                <c:pt idx="159">
                  <c:v>39807</c:v>
                </c:pt>
                <c:pt idx="160">
                  <c:v>39808</c:v>
                </c:pt>
                <c:pt idx="161">
                  <c:v>39809</c:v>
                </c:pt>
                <c:pt idx="162">
                  <c:v>39810</c:v>
                </c:pt>
                <c:pt idx="163">
                  <c:v>39811</c:v>
                </c:pt>
                <c:pt idx="164">
                  <c:v>39812</c:v>
                </c:pt>
                <c:pt idx="165">
                  <c:v>39813</c:v>
                </c:pt>
                <c:pt idx="166">
                  <c:v>39814</c:v>
                </c:pt>
                <c:pt idx="167">
                  <c:v>39815</c:v>
                </c:pt>
                <c:pt idx="168">
                  <c:v>39816</c:v>
                </c:pt>
                <c:pt idx="169">
                  <c:v>39817</c:v>
                </c:pt>
                <c:pt idx="170">
                  <c:v>39818</c:v>
                </c:pt>
                <c:pt idx="171">
                  <c:v>39819</c:v>
                </c:pt>
                <c:pt idx="172">
                  <c:v>39820</c:v>
                </c:pt>
                <c:pt idx="173">
                  <c:v>39821</c:v>
                </c:pt>
                <c:pt idx="174">
                  <c:v>39822</c:v>
                </c:pt>
                <c:pt idx="175">
                  <c:v>39823</c:v>
                </c:pt>
                <c:pt idx="176">
                  <c:v>39824</c:v>
                </c:pt>
                <c:pt idx="177">
                  <c:v>39825</c:v>
                </c:pt>
                <c:pt idx="178">
                  <c:v>39826</c:v>
                </c:pt>
                <c:pt idx="179">
                  <c:v>39827</c:v>
                </c:pt>
                <c:pt idx="180">
                  <c:v>39828</c:v>
                </c:pt>
                <c:pt idx="181">
                  <c:v>39829</c:v>
                </c:pt>
                <c:pt idx="182">
                  <c:v>39830</c:v>
                </c:pt>
                <c:pt idx="183">
                  <c:v>39831</c:v>
                </c:pt>
                <c:pt idx="184">
                  <c:v>39832</c:v>
                </c:pt>
                <c:pt idx="185">
                  <c:v>39833</c:v>
                </c:pt>
                <c:pt idx="186">
                  <c:v>39834</c:v>
                </c:pt>
                <c:pt idx="187">
                  <c:v>39835</c:v>
                </c:pt>
                <c:pt idx="188">
                  <c:v>39836</c:v>
                </c:pt>
                <c:pt idx="189">
                  <c:v>39837</c:v>
                </c:pt>
                <c:pt idx="190">
                  <c:v>39838</c:v>
                </c:pt>
                <c:pt idx="191">
                  <c:v>39839</c:v>
                </c:pt>
                <c:pt idx="192">
                  <c:v>39840</c:v>
                </c:pt>
                <c:pt idx="193">
                  <c:v>39841</c:v>
                </c:pt>
                <c:pt idx="194">
                  <c:v>39842</c:v>
                </c:pt>
                <c:pt idx="195">
                  <c:v>39843</c:v>
                </c:pt>
                <c:pt idx="196">
                  <c:v>39844</c:v>
                </c:pt>
                <c:pt idx="197">
                  <c:v>39845</c:v>
                </c:pt>
                <c:pt idx="198">
                  <c:v>39846</c:v>
                </c:pt>
                <c:pt idx="199">
                  <c:v>39847</c:v>
                </c:pt>
                <c:pt idx="200">
                  <c:v>39848</c:v>
                </c:pt>
                <c:pt idx="201">
                  <c:v>39849</c:v>
                </c:pt>
                <c:pt idx="202">
                  <c:v>39850</c:v>
                </c:pt>
                <c:pt idx="203">
                  <c:v>39851</c:v>
                </c:pt>
                <c:pt idx="204">
                  <c:v>39852</c:v>
                </c:pt>
                <c:pt idx="205">
                  <c:v>39853</c:v>
                </c:pt>
                <c:pt idx="206">
                  <c:v>39854</c:v>
                </c:pt>
                <c:pt idx="207">
                  <c:v>39855</c:v>
                </c:pt>
                <c:pt idx="208">
                  <c:v>39856</c:v>
                </c:pt>
                <c:pt idx="209">
                  <c:v>39857</c:v>
                </c:pt>
                <c:pt idx="210">
                  <c:v>39858</c:v>
                </c:pt>
                <c:pt idx="211">
                  <c:v>39859</c:v>
                </c:pt>
                <c:pt idx="212">
                  <c:v>39860</c:v>
                </c:pt>
                <c:pt idx="213">
                  <c:v>39861</c:v>
                </c:pt>
                <c:pt idx="214">
                  <c:v>39862</c:v>
                </c:pt>
                <c:pt idx="215">
                  <c:v>39863</c:v>
                </c:pt>
                <c:pt idx="216">
                  <c:v>39864</c:v>
                </c:pt>
                <c:pt idx="217">
                  <c:v>39865</c:v>
                </c:pt>
                <c:pt idx="218">
                  <c:v>39866</c:v>
                </c:pt>
                <c:pt idx="219">
                  <c:v>39867</c:v>
                </c:pt>
                <c:pt idx="220">
                  <c:v>39868</c:v>
                </c:pt>
                <c:pt idx="221">
                  <c:v>39869</c:v>
                </c:pt>
                <c:pt idx="222">
                  <c:v>39870</c:v>
                </c:pt>
                <c:pt idx="223">
                  <c:v>39871</c:v>
                </c:pt>
                <c:pt idx="224">
                  <c:v>39872</c:v>
                </c:pt>
                <c:pt idx="225">
                  <c:v>39873</c:v>
                </c:pt>
                <c:pt idx="226">
                  <c:v>39874</c:v>
                </c:pt>
                <c:pt idx="227">
                  <c:v>39875</c:v>
                </c:pt>
                <c:pt idx="228">
                  <c:v>39876</c:v>
                </c:pt>
                <c:pt idx="229">
                  <c:v>39877</c:v>
                </c:pt>
                <c:pt idx="230">
                  <c:v>39878</c:v>
                </c:pt>
                <c:pt idx="231">
                  <c:v>39879</c:v>
                </c:pt>
                <c:pt idx="232">
                  <c:v>39880</c:v>
                </c:pt>
                <c:pt idx="233">
                  <c:v>39881</c:v>
                </c:pt>
                <c:pt idx="234">
                  <c:v>39882</c:v>
                </c:pt>
                <c:pt idx="235">
                  <c:v>39883</c:v>
                </c:pt>
                <c:pt idx="236">
                  <c:v>39884</c:v>
                </c:pt>
                <c:pt idx="237">
                  <c:v>39885</c:v>
                </c:pt>
                <c:pt idx="238">
                  <c:v>39886</c:v>
                </c:pt>
                <c:pt idx="239">
                  <c:v>39887</c:v>
                </c:pt>
                <c:pt idx="240">
                  <c:v>39888</c:v>
                </c:pt>
                <c:pt idx="241">
                  <c:v>39889</c:v>
                </c:pt>
                <c:pt idx="242">
                  <c:v>39890</c:v>
                </c:pt>
                <c:pt idx="243">
                  <c:v>39891</c:v>
                </c:pt>
                <c:pt idx="244">
                  <c:v>39892</c:v>
                </c:pt>
                <c:pt idx="245">
                  <c:v>39893</c:v>
                </c:pt>
                <c:pt idx="246">
                  <c:v>39894</c:v>
                </c:pt>
                <c:pt idx="247">
                  <c:v>39895</c:v>
                </c:pt>
                <c:pt idx="248">
                  <c:v>39896</c:v>
                </c:pt>
              </c:numCache>
            </c:numRef>
          </c:cat>
          <c:val>
            <c:numRef>
              <c:f>lojapro!$B$2:$B$250</c:f>
              <c:numCache>
                <c:formatCode>General</c:formatCode>
                <c:ptCount val="249"/>
                <c:pt idx="0">
                  <c:v>128</c:v>
                </c:pt>
                <c:pt idx="1">
                  <c:v>129</c:v>
                </c:pt>
                <c:pt idx="2">
                  <c:v>130</c:v>
                </c:pt>
                <c:pt idx="3">
                  <c:v>127</c:v>
                </c:pt>
                <c:pt idx="4">
                  <c:v>125</c:v>
                </c:pt>
                <c:pt idx="5">
                  <c:v>127</c:v>
                </c:pt>
                <c:pt idx="6">
                  <c:v>128</c:v>
                </c:pt>
                <c:pt idx="7">
                  <c:v>129</c:v>
                </c:pt>
                <c:pt idx="8">
                  <c:v>129</c:v>
                </c:pt>
                <c:pt idx="9">
                  <c:v>129</c:v>
                </c:pt>
                <c:pt idx="10">
                  <c:v>130</c:v>
                </c:pt>
                <c:pt idx="11">
                  <c:v>132</c:v>
                </c:pt>
                <c:pt idx="12">
                  <c:v>133</c:v>
                </c:pt>
                <c:pt idx="13">
                  <c:v>133</c:v>
                </c:pt>
                <c:pt idx="14">
                  <c:v>133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  <c:pt idx="18">
                  <c:v>136</c:v>
                </c:pt>
                <c:pt idx="19">
                  <c:v>139</c:v>
                </c:pt>
                <c:pt idx="20">
                  <c:v>135</c:v>
                </c:pt>
                <c:pt idx="21">
                  <c:v>135</c:v>
                </c:pt>
                <c:pt idx="22">
                  <c:v>135</c:v>
                </c:pt>
                <c:pt idx="23">
                  <c:v>135</c:v>
                </c:pt>
                <c:pt idx="24">
                  <c:v>135</c:v>
                </c:pt>
                <c:pt idx="25">
                  <c:v>136</c:v>
                </c:pt>
                <c:pt idx="26">
                  <c:v>138</c:v>
                </c:pt>
                <c:pt idx="27">
                  <c:v>139</c:v>
                </c:pt>
                <c:pt idx="28">
                  <c:v>139</c:v>
                </c:pt>
                <c:pt idx="29">
                  <c:v>139</c:v>
                </c:pt>
                <c:pt idx="30">
                  <c:v>137</c:v>
                </c:pt>
                <c:pt idx="31">
                  <c:v>137</c:v>
                </c:pt>
                <c:pt idx="32">
                  <c:v>137</c:v>
                </c:pt>
                <c:pt idx="33">
                  <c:v>138</c:v>
                </c:pt>
                <c:pt idx="34">
                  <c:v>140</c:v>
                </c:pt>
                <c:pt idx="35">
                  <c:v>145</c:v>
                </c:pt>
                <c:pt idx="36">
                  <c:v>145</c:v>
                </c:pt>
                <c:pt idx="37">
                  <c:v>145</c:v>
                </c:pt>
                <c:pt idx="38">
                  <c:v>147</c:v>
                </c:pt>
                <c:pt idx="39">
                  <c:v>149</c:v>
                </c:pt>
                <c:pt idx="40">
                  <c:v>151</c:v>
                </c:pt>
                <c:pt idx="41">
                  <c:v>152</c:v>
                </c:pt>
                <c:pt idx="42">
                  <c:v>154</c:v>
                </c:pt>
                <c:pt idx="43">
                  <c:v>154</c:v>
                </c:pt>
                <c:pt idx="44">
                  <c:v>154</c:v>
                </c:pt>
                <c:pt idx="45">
                  <c:v>154</c:v>
                </c:pt>
                <c:pt idx="46">
                  <c:v>155</c:v>
                </c:pt>
                <c:pt idx="47">
                  <c:v>157</c:v>
                </c:pt>
                <c:pt idx="48">
                  <c:v>158</c:v>
                </c:pt>
                <c:pt idx="49">
                  <c:v>159</c:v>
                </c:pt>
                <c:pt idx="50">
                  <c:v>161</c:v>
                </c:pt>
                <c:pt idx="51">
                  <c:v>161</c:v>
                </c:pt>
                <c:pt idx="52">
                  <c:v>164</c:v>
                </c:pt>
                <c:pt idx="53">
                  <c:v>164</c:v>
                </c:pt>
                <c:pt idx="54">
                  <c:v>167</c:v>
                </c:pt>
                <c:pt idx="55">
                  <c:v>168</c:v>
                </c:pt>
                <c:pt idx="56">
                  <c:v>169</c:v>
                </c:pt>
                <c:pt idx="57">
                  <c:v>169</c:v>
                </c:pt>
                <c:pt idx="58">
                  <c:v>169</c:v>
                </c:pt>
                <c:pt idx="59">
                  <c:v>170</c:v>
                </c:pt>
                <c:pt idx="60">
                  <c:v>170</c:v>
                </c:pt>
                <c:pt idx="61">
                  <c:v>171</c:v>
                </c:pt>
                <c:pt idx="62">
                  <c:v>171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172</c:v>
                </c:pt>
                <c:pt idx="67">
                  <c:v>173</c:v>
                </c:pt>
                <c:pt idx="68">
                  <c:v>173</c:v>
                </c:pt>
                <c:pt idx="69">
                  <c:v>172</c:v>
                </c:pt>
                <c:pt idx="70">
                  <c:v>174</c:v>
                </c:pt>
                <c:pt idx="71">
                  <c:v>174</c:v>
                </c:pt>
                <c:pt idx="72">
                  <c:v>174</c:v>
                </c:pt>
                <c:pt idx="73">
                  <c:v>174</c:v>
                </c:pt>
                <c:pt idx="74">
                  <c:v>175</c:v>
                </c:pt>
                <c:pt idx="75">
                  <c:v>175</c:v>
                </c:pt>
                <c:pt idx="76">
                  <c:v>177</c:v>
                </c:pt>
                <c:pt idx="77">
                  <c:v>176</c:v>
                </c:pt>
                <c:pt idx="78">
                  <c:v>176</c:v>
                </c:pt>
                <c:pt idx="79">
                  <c:v>176</c:v>
                </c:pt>
                <c:pt idx="80">
                  <c:v>176</c:v>
                </c:pt>
                <c:pt idx="81">
                  <c:v>177</c:v>
                </c:pt>
                <c:pt idx="82">
                  <c:v>177</c:v>
                </c:pt>
                <c:pt idx="83">
                  <c:v>176</c:v>
                </c:pt>
                <c:pt idx="84">
                  <c:v>175</c:v>
                </c:pt>
                <c:pt idx="85">
                  <c:v>175</c:v>
                </c:pt>
                <c:pt idx="86">
                  <c:v>175</c:v>
                </c:pt>
                <c:pt idx="87">
                  <c:v>175</c:v>
                </c:pt>
                <c:pt idx="88">
                  <c:v>176</c:v>
                </c:pt>
                <c:pt idx="89">
                  <c:v>176</c:v>
                </c:pt>
                <c:pt idx="90">
                  <c:v>177</c:v>
                </c:pt>
                <c:pt idx="91">
                  <c:v>177</c:v>
                </c:pt>
                <c:pt idx="92">
                  <c:v>177</c:v>
                </c:pt>
                <c:pt idx="93">
                  <c:v>178</c:v>
                </c:pt>
                <c:pt idx="94">
                  <c:v>179</c:v>
                </c:pt>
                <c:pt idx="95">
                  <c:v>180</c:v>
                </c:pt>
                <c:pt idx="96">
                  <c:v>180</c:v>
                </c:pt>
                <c:pt idx="97">
                  <c:v>180</c:v>
                </c:pt>
                <c:pt idx="98">
                  <c:v>181</c:v>
                </c:pt>
                <c:pt idx="99">
                  <c:v>181</c:v>
                </c:pt>
                <c:pt idx="100">
                  <c:v>182</c:v>
                </c:pt>
                <c:pt idx="101">
                  <c:v>186</c:v>
                </c:pt>
                <c:pt idx="102">
                  <c:v>186</c:v>
                </c:pt>
                <c:pt idx="103">
                  <c:v>186</c:v>
                </c:pt>
                <c:pt idx="104">
                  <c:v>186</c:v>
                </c:pt>
                <c:pt idx="105">
                  <c:v>186</c:v>
                </c:pt>
                <c:pt idx="106">
                  <c:v>186</c:v>
                </c:pt>
                <c:pt idx="107">
                  <c:v>187</c:v>
                </c:pt>
                <c:pt idx="108">
                  <c:v>187</c:v>
                </c:pt>
                <c:pt idx="109">
                  <c:v>188</c:v>
                </c:pt>
                <c:pt idx="110">
                  <c:v>189</c:v>
                </c:pt>
                <c:pt idx="111">
                  <c:v>194</c:v>
                </c:pt>
                <c:pt idx="112">
                  <c:v>194</c:v>
                </c:pt>
                <c:pt idx="113">
                  <c:v>194</c:v>
                </c:pt>
                <c:pt idx="114">
                  <c:v>194</c:v>
                </c:pt>
                <c:pt idx="115">
                  <c:v>195</c:v>
                </c:pt>
                <c:pt idx="116">
                  <c:v>195</c:v>
                </c:pt>
                <c:pt idx="117">
                  <c:v>195</c:v>
                </c:pt>
                <c:pt idx="118">
                  <c:v>195</c:v>
                </c:pt>
                <c:pt idx="119">
                  <c:v>196</c:v>
                </c:pt>
                <c:pt idx="120">
                  <c:v>197</c:v>
                </c:pt>
                <c:pt idx="121">
                  <c:v>198</c:v>
                </c:pt>
                <c:pt idx="122">
                  <c:v>198</c:v>
                </c:pt>
                <c:pt idx="123">
                  <c:v>200</c:v>
                </c:pt>
                <c:pt idx="124">
                  <c:v>199</c:v>
                </c:pt>
                <c:pt idx="125">
                  <c:v>199</c:v>
                </c:pt>
                <c:pt idx="126">
                  <c:v>198</c:v>
                </c:pt>
                <c:pt idx="127">
                  <c:v>198</c:v>
                </c:pt>
                <c:pt idx="128">
                  <c:v>200</c:v>
                </c:pt>
                <c:pt idx="129">
                  <c:v>200</c:v>
                </c:pt>
                <c:pt idx="130">
                  <c:v>200</c:v>
                </c:pt>
                <c:pt idx="131">
                  <c:v>199</c:v>
                </c:pt>
                <c:pt idx="132">
                  <c:v>200</c:v>
                </c:pt>
                <c:pt idx="133">
                  <c:v>201</c:v>
                </c:pt>
                <c:pt idx="134">
                  <c:v>200</c:v>
                </c:pt>
                <c:pt idx="135">
                  <c:v>200</c:v>
                </c:pt>
                <c:pt idx="136">
                  <c:v>200</c:v>
                </c:pt>
                <c:pt idx="137">
                  <c:v>198</c:v>
                </c:pt>
                <c:pt idx="138">
                  <c:v>198</c:v>
                </c:pt>
                <c:pt idx="139">
                  <c:v>198</c:v>
                </c:pt>
                <c:pt idx="140">
                  <c:v>201</c:v>
                </c:pt>
                <c:pt idx="141">
                  <c:v>199</c:v>
                </c:pt>
                <c:pt idx="142">
                  <c:v>199</c:v>
                </c:pt>
                <c:pt idx="143">
                  <c:v>199</c:v>
                </c:pt>
                <c:pt idx="144">
                  <c:v>199</c:v>
                </c:pt>
                <c:pt idx="145">
                  <c:v>198</c:v>
                </c:pt>
                <c:pt idx="146">
                  <c:v>197</c:v>
                </c:pt>
                <c:pt idx="147">
                  <c:v>197</c:v>
                </c:pt>
                <c:pt idx="148">
                  <c:v>197</c:v>
                </c:pt>
                <c:pt idx="149">
                  <c:v>197</c:v>
                </c:pt>
                <c:pt idx="150">
                  <c:v>197</c:v>
                </c:pt>
                <c:pt idx="151">
                  <c:v>199</c:v>
                </c:pt>
                <c:pt idx="152">
                  <c:v>199</c:v>
                </c:pt>
                <c:pt idx="153">
                  <c:v>199</c:v>
                </c:pt>
                <c:pt idx="154">
                  <c:v>200</c:v>
                </c:pt>
                <c:pt idx="155">
                  <c:v>200</c:v>
                </c:pt>
                <c:pt idx="156">
                  <c:v>199</c:v>
                </c:pt>
                <c:pt idx="157">
                  <c:v>199</c:v>
                </c:pt>
                <c:pt idx="158">
                  <c:v>199</c:v>
                </c:pt>
                <c:pt idx="159">
                  <c:v>199</c:v>
                </c:pt>
                <c:pt idx="160">
                  <c:v>199</c:v>
                </c:pt>
                <c:pt idx="161">
                  <c:v>199</c:v>
                </c:pt>
                <c:pt idx="162">
                  <c:v>199</c:v>
                </c:pt>
                <c:pt idx="163">
                  <c:v>199</c:v>
                </c:pt>
                <c:pt idx="164">
                  <c:v>199</c:v>
                </c:pt>
                <c:pt idx="165">
                  <c:v>198</c:v>
                </c:pt>
                <c:pt idx="166">
                  <c:v>198</c:v>
                </c:pt>
                <c:pt idx="167">
                  <c:v>198</c:v>
                </c:pt>
                <c:pt idx="168">
                  <c:v>198</c:v>
                </c:pt>
                <c:pt idx="169">
                  <c:v>198</c:v>
                </c:pt>
                <c:pt idx="170">
                  <c:v>198</c:v>
                </c:pt>
                <c:pt idx="171">
                  <c:v>200</c:v>
                </c:pt>
                <c:pt idx="172">
                  <c:v>201</c:v>
                </c:pt>
                <c:pt idx="173">
                  <c:v>204</c:v>
                </c:pt>
                <c:pt idx="174">
                  <c:v>204</c:v>
                </c:pt>
                <c:pt idx="175">
                  <c:v>204</c:v>
                </c:pt>
                <c:pt idx="176">
                  <c:v>204</c:v>
                </c:pt>
                <c:pt idx="177">
                  <c:v>204</c:v>
                </c:pt>
                <c:pt idx="178">
                  <c:v>204</c:v>
                </c:pt>
                <c:pt idx="179">
                  <c:v>204</c:v>
                </c:pt>
                <c:pt idx="180">
                  <c:v>204</c:v>
                </c:pt>
                <c:pt idx="181">
                  <c:v>204</c:v>
                </c:pt>
                <c:pt idx="182">
                  <c:v>204</c:v>
                </c:pt>
                <c:pt idx="183">
                  <c:v>203</c:v>
                </c:pt>
                <c:pt idx="184">
                  <c:v>203</c:v>
                </c:pt>
                <c:pt idx="185">
                  <c:v>203</c:v>
                </c:pt>
                <c:pt idx="186">
                  <c:v>203</c:v>
                </c:pt>
                <c:pt idx="187">
                  <c:v>203</c:v>
                </c:pt>
                <c:pt idx="188">
                  <c:v>203</c:v>
                </c:pt>
                <c:pt idx="189">
                  <c:v>203</c:v>
                </c:pt>
                <c:pt idx="190">
                  <c:v>203</c:v>
                </c:pt>
                <c:pt idx="191">
                  <c:v>203</c:v>
                </c:pt>
                <c:pt idx="192">
                  <c:v>203</c:v>
                </c:pt>
                <c:pt idx="193">
                  <c:v>203</c:v>
                </c:pt>
                <c:pt idx="194">
                  <c:v>205</c:v>
                </c:pt>
                <c:pt idx="195">
                  <c:v>205</c:v>
                </c:pt>
                <c:pt idx="196">
                  <c:v>160</c:v>
                </c:pt>
                <c:pt idx="197">
                  <c:v>160</c:v>
                </c:pt>
                <c:pt idx="198">
                  <c:v>160</c:v>
                </c:pt>
                <c:pt idx="199">
                  <c:v>160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160</c:v>
                </c:pt>
                <c:pt idx="204">
                  <c:v>160</c:v>
                </c:pt>
                <c:pt idx="205">
                  <c:v>160</c:v>
                </c:pt>
                <c:pt idx="206">
                  <c:v>160</c:v>
                </c:pt>
                <c:pt idx="207">
                  <c:v>160</c:v>
                </c:pt>
                <c:pt idx="208">
                  <c:v>160</c:v>
                </c:pt>
                <c:pt idx="209">
                  <c:v>160</c:v>
                </c:pt>
                <c:pt idx="210">
                  <c:v>160</c:v>
                </c:pt>
                <c:pt idx="211">
                  <c:v>160</c:v>
                </c:pt>
                <c:pt idx="212">
                  <c:v>160</c:v>
                </c:pt>
                <c:pt idx="213">
                  <c:v>160</c:v>
                </c:pt>
                <c:pt idx="214">
                  <c:v>160</c:v>
                </c:pt>
                <c:pt idx="215">
                  <c:v>160</c:v>
                </c:pt>
                <c:pt idx="216">
                  <c:v>160</c:v>
                </c:pt>
                <c:pt idx="217">
                  <c:v>160</c:v>
                </c:pt>
                <c:pt idx="218">
                  <c:v>160</c:v>
                </c:pt>
                <c:pt idx="219">
                  <c:v>160</c:v>
                </c:pt>
                <c:pt idx="220">
                  <c:v>160</c:v>
                </c:pt>
                <c:pt idx="221">
                  <c:v>160</c:v>
                </c:pt>
                <c:pt idx="222">
                  <c:v>160</c:v>
                </c:pt>
                <c:pt idx="223">
                  <c:v>160</c:v>
                </c:pt>
                <c:pt idx="224">
                  <c:v>160</c:v>
                </c:pt>
                <c:pt idx="225">
                  <c:v>160</c:v>
                </c:pt>
                <c:pt idx="226">
                  <c:v>160</c:v>
                </c:pt>
                <c:pt idx="227">
                  <c:v>160</c:v>
                </c:pt>
                <c:pt idx="228">
                  <c:v>160</c:v>
                </c:pt>
                <c:pt idx="229">
                  <c:v>160</c:v>
                </c:pt>
                <c:pt idx="230">
                  <c:v>160</c:v>
                </c:pt>
                <c:pt idx="231">
                  <c:v>160</c:v>
                </c:pt>
                <c:pt idx="232">
                  <c:v>160</c:v>
                </c:pt>
                <c:pt idx="233">
                  <c:v>160</c:v>
                </c:pt>
                <c:pt idx="234">
                  <c:v>160</c:v>
                </c:pt>
                <c:pt idx="235">
                  <c:v>160</c:v>
                </c:pt>
                <c:pt idx="236">
                  <c:v>160</c:v>
                </c:pt>
                <c:pt idx="237">
                  <c:v>160</c:v>
                </c:pt>
                <c:pt idx="238">
                  <c:v>160</c:v>
                </c:pt>
                <c:pt idx="239">
                  <c:v>160</c:v>
                </c:pt>
                <c:pt idx="240">
                  <c:v>160</c:v>
                </c:pt>
                <c:pt idx="241">
                  <c:v>160</c:v>
                </c:pt>
                <c:pt idx="242">
                  <c:v>160</c:v>
                </c:pt>
                <c:pt idx="243">
                  <c:v>160</c:v>
                </c:pt>
                <c:pt idx="244">
                  <c:v>160</c:v>
                </c:pt>
                <c:pt idx="245">
                  <c:v>160</c:v>
                </c:pt>
                <c:pt idx="246">
                  <c:v>160</c:v>
                </c:pt>
                <c:pt idx="247">
                  <c:v>160</c:v>
                </c:pt>
                <c:pt idx="248">
                  <c:v>160</c:v>
                </c:pt>
              </c:numCache>
            </c:numRef>
          </c:val>
        </c:ser>
        <c:marker val="1"/>
        <c:axId val="70961024"/>
        <c:axId val="70962560"/>
      </c:lineChart>
      <c:dateAx>
        <c:axId val="70961024"/>
        <c:scaling>
          <c:orientation val="minMax"/>
        </c:scaling>
        <c:axPos val="b"/>
        <c:numFmt formatCode="dd/mmm" sourceLinked="1"/>
        <c:tickLblPos val="nextTo"/>
        <c:crossAx val="70962560"/>
        <c:crosses val="autoZero"/>
        <c:auto val="1"/>
        <c:lblOffset val="100"/>
      </c:dateAx>
      <c:valAx>
        <c:axId val="70962560"/>
        <c:scaling>
          <c:orientation val="minMax"/>
        </c:scaling>
        <c:axPos val="l"/>
        <c:majorGridlines/>
        <c:numFmt formatCode="General" sourceLinked="1"/>
        <c:tickLblPos val="nextTo"/>
        <c:crossAx val="709610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3588" footer="0.3149606200000358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lineChart>
        <c:grouping val="standard"/>
        <c:ser>
          <c:idx val="0"/>
          <c:order val="0"/>
          <c:tx>
            <c:strRef>
              <c:f>Resumo!$A$6</c:f>
              <c:strCache>
                <c:ptCount val="1"/>
                <c:pt idx="0">
                  <c:v>lojas</c:v>
                </c:pt>
              </c:strCache>
            </c:strRef>
          </c:tx>
          <c:marker>
            <c:symbol val="none"/>
          </c:marker>
          <c:cat>
            <c:numRef>
              <c:f>Resumo!$B$1:$M$1</c:f>
              <c:numCache>
                <c:formatCode>mmm/yy</c:formatCode>
                <c:ptCount val="12"/>
                <c:pt idx="0">
                  <c:v>39600</c:v>
                </c:pt>
                <c:pt idx="1">
                  <c:v>39630</c:v>
                </c:pt>
                <c:pt idx="2">
                  <c:v>39661</c:v>
                </c:pt>
                <c:pt idx="3">
                  <c:v>39692</c:v>
                </c:pt>
                <c:pt idx="4">
                  <c:v>39722</c:v>
                </c:pt>
                <c:pt idx="5">
                  <c:v>39753</c:v>
                </c:pt>
                <c:pt idx="6">
                  <c:v>39783</c:v>
                </c:pt>
                <c:pt idx="7">
                  <c:v>39814</c:v>
                </c:pt>
                <c:pt idx="8">
                  <c:v>39845</c:v>
                </c:pt>
                <c:pt idx="9">
                  <c:v>39873</c:v>
                </c:pt>
                <c:pt idx="10">
                  <c:v>39904</c:v>
                </c:pt>
                <c:pt idx="11">
                  <c:v>39934</c:v>
                </c:pt>
              </c:numCache>
            </c:numRef>
          </c:cat>
          <c:val>
            <c:numRef>
              <c:f>Resumo!$B$6:$M$6</c:f>
              <c:numCache>
                <c:formatCode>_("R$ "* #,##0.00_);_("R$ "* \(#,##0.00\);_("R$ "* "-"??_);_(@_)</c:formatCode>
                <c:ptCount val="12"/>
                <c:pt idx="0">
                  <c:v>2482.3100000000022</c:v>
                </c:pt>
                <c:pt idx="1">
                  <c:v>3131.4300000000044</c:v>
                </c:pt>
                <c:pt idx="2">
                  <c:v>3666.0200000000041</c:v>
                </c:pt>
                <c:pt idx="3">
                  <c:v>2969.2000000000044</c:v>
                </c:pt>
                <c:pt idx="4">
                  <c:v>4024.2100000000069</c:v>
                </c:pt>
                <c:pt idx="5">
                  <c:v>3172.0500000000052</c:v>
                </c:pt>
                <c:pt idx="6">
                  <c:v>3891.5000000000064</c:v>
                </c:pt>
                <c:pt idx="7">
                  <c:v>3065.6000000000054</c:v>
                </c:pt>
                <c:pt idx="8">
                  <c:v>2800</c:v>
                </c:pt>
                <c:pt idx="9">
                  <c:v>3000</c:v>
                </c:pt>
                <c:pt idx="10">
                  <c:v>3170.0300000000038</c:v>
                </c:pt>
                <c:pt idx="11">
                  <c:v>4167.5200000000041</c:v>
                </c:pt>
              </c:numCache>
            </c:numRef>
          </c:val>
        </c:ser>
        <c:marker val="1"/>
        <c:axId val="71150976"/>
        <c:axId val="71304320"/>
      </c:lineChart>
      <c:dateAx>
        <c:axId val="71150976"/>
        <c:scaling>
          <c:orientation val="minMax"/>
        </c:scaling>
        <c:axPos val="b"/>
        <c:numFmt formatCode="mmm/yy" sourceLinked="1"/>
        <c:tickLblPos val="nextTo"/>
        <c:crossAx val="71304320"/>
        <c:crosses val="autoZero"/>
        <c:auto val="1"/>
        <c:lblOffset val="100"/>
      </c:dateAx>
      <c:valAx>
        <c:axId val="71304320"/>
        <c:scaling>
          <c:orientation val="minMax"/>
        </c:scaling>
        <c:axPos val="l"/>
        <c:majorGridlines/>
        <c:numFmt formatCode="_(&quot;R$ &quot;* #,##0.00_);_(&quot;R$ &quot;* \(#,##0.00\);_(&quot;R$ &quot;* &quot;-&quot;??_);_(@_)" sourceLinked="1"/>
        <c:tickLblPos val="nextTo"/>
        <c:crossAx val="711509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3588" footer="0.3149606200000358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28574</xdr:rowOff>
    </xdr:from>
    <xdr:to>
      <xdr:col>12</xdr:col>
      <xdr:colOff>276225</xdr:colOff>
      <xdr:row>20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228599</xdr:colOff>
      <xdr:row>21</xdr:row>
      <xdr:rowOff>85725</xdr:rowOff>
    </xdr:from>
    <xdr:to>
      <xdr:col>19</xdr:col>
      <xdr:colOff>333375</xdr:colOff>
      <xdr:row>52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9</xdr:row>
      <xdr:rowOff>76200</xdr:rowOff>
    </xdr:from>
    <xdr:to>
      <xdr:col>13</xdr:col>
      <xdr:colOff>142875</xdr:colOff>
      <xdr:row>23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livrosebooks.com/" TargetMode="External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2"/>
  <sheetViews>
    <sheetView topLeftCell="A100" workbookViewId="0">
      <selection activeCell="G123" sqref="G123"/>
    </sheetView>
  </sheetViews>
  <sheetFormatPr defaultRowHeight="15"/>
  <cols>
    <col min="1" max="1" width="9.28515625" bestFit="1" customWidth="1"/>
    <col min="2" max="2" width="13.42578125" style="1" bestFit="1" customWidth="1"/>
    <col min="3" max="3" width="17.5703125" bestFit="1" customWidth="1"/>
    <col min="4" max="4" width="12" style="1" bestFit="1" customWidth="1"/>
    <col min="5" max="5" width="14.28515625" bestFit="1" customWidth="1"/>
    <col min="6" max="6" width="14" bestFit="1" customWidth="1"/>
    <col min="7" max="7" width="12.140625" bestFit="1" customWidth="1"/>
    <col min="8" max="8" width="14.140625" bestFit="1" customWidth="1"/>
    <col min="9" max="9" width="13.5703125" bestFit="1" customWidth="1"/>
    <col min="11" max="12" width="11.85546875" bestFit="1" customWidth="1"/>
    <col min="13" max="13" width="12" bestFit="1" customWidth="1"/>
    <col min="14" max="14" width="9.7109375" bestFit="1" customWidth="1"/>
    <col min="15" max="16" width="11.85546875" bestFit="1" customWidth="1"/>
    <col min="17" max="17" width="10.28515625" bestFit="1" customWidth="1"/>
    <col min="18" max="18" width="11.85546875" bestFit="1" customWidth="1"/>
    <col min="20" max="21" width="10.5703125" bestFit="1" customWidth="1"/>
  </cols>
  <sheetData>
    <row r="1" spans="1:21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21</v>
      </c>
    </row>
    <row r="2" spans="1:21">
      <c r="A2" s="5">
        <v>39601</v>
      </c>
      <c r="B2" s="4"/>
      <c r="D2" s="1">
        <v>9.9</v>
      </c>
      <c r="E2" t="s">
        <v>20</v>
      </c>
      <c r="F2" t="s">
        <v>5</v>
      </c>
      <c r="G2" s="6" t="s">
        <v>1</v>
      </c>
      <c r="H2" s="6" t="s">
        <v>0</v>
      </c>
      <c r="I2" s="6"/>
      <c r="K2" s="1">
        <f>IF(E2="lojas",D2,0)</f>
        <v>9.9</v>
      </c>
      <c r="L2" s="1">
        <f>IF(E2="lanhouse",D2,0)</f>
        <v>0</v>
      </c>
      <c r="M2" s="1">
        <f>IF(E2="celular",D2,0)</f>
        <v>0</v>
      </c>
      <c r="N2" s="1">
        <f>IF(F2="caixa",D2,0)</f>
        <v>0</v>
      </c>
      <c r="O2" s="1">
        <f>IF(F2="bb",D2,0)</f>
        <v>0</v>
      </c>
      <c r="P2" s="1">
        <f>IF(F2="bradesco",D2,0)</f>
        <v>9.9</v>
      </c>
      <c r="Q2" s="1">
        <f>IF(F2="banco real",D2,0)</f>
        <v>0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IF(C2="cart cel",B2,0)</f>
        <v>0</v>
      </c>
    </row>
    <row r="3" spans="1:21" ht="15.75">
      <c r="A3" s="5">
        <v>39601</v>
      </c>
      <c r="B3" s="4"/>
      <c r="D3" s="1">
        <v>44.9</v>
      </c>
      <c r="E3" t="s">
        <v>20</v>
      </c>
      <c r="F3" t="s">
        <v>5</v>
      </c>
      <c r="G3" s="8">
        <f>SUM(D2:D150)</f>
        <v>5181.95</v>
      </c>
      <c r="H3" s="7">
        <f>SUM(B2:B150)</f>
        <v>4035.2600000000007</v>
      </c>
      <c r="I3" s="12">
        <f>SUM(G3-H3)</f>
        <v>1146.6899999999991</v>
      </c>
      <c r="K3" s="1">
        <f t="shared" ref="K3:K66" si="0">IF(E3="lojas",D3,0)</f>
        <v>44.9</v>
      </c>
      <c r="L3" s="1">
        <f t="shared" ref="L3:L66" si="1">IF(E3="lanhouse",D3,0)</f>
        <v>0</v>
      </c>
      <c r="M3" s="1">
        <f t="shared" ref="M3:M66" si="2">IF(E3="celular",D3,0)</f>
        <v>0</v>
      </c>
      <c r="N3" s="1">
        <f t="shared" ref="N3:N66" si="3">IF(F3="caixa",D3,0)</f>
        <v>0</v>
      </c>
      <c r="O3" s="1">
        <f>IF(F3="bb",D3,0)</f>
        <v>0</v>
      </c>
      <c r="P3" s="1">
        <f t="shared" ref="P3:P66" si="4">IF(F3="bradesco",D3,0)</f>
        <v>44.9</v>
      </c>
      <c r="Q3" s="1">
        <f t="shared" ref="Q3:Q66" si="5">IF(F3="banco real",D3,0)</f>
        <v>0</v>
      </c>
      <c r="R3" s="1">
        <f t="shared" ref="R3:R66" si="6">IF(F3="itau",D3,0)</f>
        <v>0</v>
      </c>
      <c r="S3" s="1">
        <f t="shared" ref="S3:S66" si="7">IF(F3="pseg",D3,0)</f>
        <v>0</v>
      </c>
      <c r="T3" s="1">
        <f t="shared" ref="T3:T66" si="8">IF(C3="pessoal",B3,0)</f>
        <v>0</v>
      </c>
      <c r="U3" s="1">
        <f t="shared" ref="U3:U66" si="9">IF(C3="cart cel",B3,0)</f>
        <v>0</v>
      </c>
    </row>
    <row r="4" spans="1:21">
      <c r="A4" s="5">
        <v>39601</v>
      </c>
      <c r="B4" s="1">
        <v>32.5</v>
      </c>
      <c r="C4" t="s">
        <v>24</v>
      </c>
      <c r="D4" s="1">
        <v>39.9</v>
      </c>
      <c r="E4" t="s">
        <v>20</v>
      </c>
      <c r="F4" t="s">
        <v>5</v>
      </c>
      <c r="K4" s="1">
        <f t="shared" si="0"/>
        <v>39.9</v>
      </c>
      <c r="L4" s="1">
        <f t="shared" si="1"/>
        <v>0</v>
      </c>
      <c r="M4" s="1">
        <f t="shared" si="2"/>
        <v>0</v>
      </c>
      <c r="N4" s="1">
        <f t="shared" si="3"/>
        <v>0</v>
      </c>
      <c r="O4" s="1">
        <f t="shared" ref="O4:O67" si="10">IF(F4="bb",D4,0)</f>
        <v>0</v>
      </c>
      <c r="P4" s="1">
        <f t="shared" si="4"/>
        <v>39.9</v>
      </c>
      <c r="Q4" s="1">
        <f t="shared" si="5"/>
        <v>0</v>
      </c>
      <c r="R4" s="1">
        <f t="shared" si="6"/>
        <v>0</v>
      </c>
      <c r="S4" s="1">
        <f t="shared" si="7"/>
        <v>0</v>
      </c>
      <c r="T4" s="1">
        <f t="shared" si="8"/>
        <v>0</v>
      </c>
      <c r="U4" s="1">
        <f t="shared" si="9"/>
        <v>0</v>
      </c>
    </row>
    <row r="5" spans="1:21">
      <c r="A5" s="5">
        <v>39601</v>
      </c>
      <c r="D5" s="1">
        <v>145</v>
      </c>
      <c r="E5" t="s">
        <v>19</v>
      </c>
      <c r="G5" t="s">
        <v>22</v>
      </c>
      <c r="H5" s="11">
        <f>SUM(L2:L150)</f>
        <v>1607.5400000000004</v>
      </c>
      <c r="K5" s="1">
        <f t="shared" si="0"/>
        <v>0</v>
      </c>
      <c r="L5" s="1">
        <f t="shared" si="1"/>
        <v>145</v>
      </c>
      <c r="M5" s="1">
        <f t="shared" si="2"/>
        <v>0</v>
      </c>
      <c r="N5" s="1">
        <f t="shared" si="3"/>
        <v>0</v>
      </c>
      <c r="O5" s="1">
        <f t="shared" si="10"/>
        <v>0</v>
      </c>
      <c r="P5" s="1">
        <f t="shared" si="4"/>
        <v>0</v>
      </c>
      <c r="Q5" s="1">
        <f t="shared" si="5"/>
        <v>0</v>
      </c>
      <c r="R5" s="1">
        <f t="shared" si="6"/>
        <v>0</v>
      </c>
      <c r="S5" s="1">
        <f t="shared" si="7"/>
        <v>0</v>
      </c>
      <c r="T5" s="1">
        <f t="shared" si="8"/>
        <v>0</v>
      </c>
      <c r="U5" s="1">
        <f t="shared" si="9"/>
        <v>0</v>
      </c>
    </row>
    <row r="6" spans="1:21">
      <c r="A6" s="5">
        <v>39601</v>
      </c>
      <c r="D6" s="1">
        <v>24.9</v>
      </c>
      <c r="E6" t="s">
        <v>20</v>
      </c>
      <c r="F6" t="s">
        <v>6</v>
      </c>
      <c r="G6" t="s">
        <v>20</v>
      </c>
      <c r="H6" s="10">
        <f>SUM(K2:K151)</f>
        <v>2482.3100000000022</v>
      </c>
      <c r="K6" s="1">
        <f t="shared" si="0"/>
        <v>24.9</v>
      </c>
      <c r="L6" s="1">
        <f t="shared" si="1"/>
        <v>0</v>
      </c>
      <c r="M6" s="1">
        <f t="shared" si="2"/>
        <v>0</v>
      </c>
      <c r="N6" s="1">
        <f t="shared" si="3"/>
        <v>0</v>
      </c>
      <c r="O6" s="1">
        <f t="shared" si="10"/>
        <v>24.9</v>
      </c>
      <c r="P6" s="1">
        <f t="shared" si="4"/>
        <v>0</v>
      </c>
      <c r="Q6" s="1">
        <f t="shared" si="5"/>
        <v>0</v>
      </c>
      <c r="R6" s="1">
        <f t="shared" si="6"/>
        <v>0</v>
      </c>
      <c r="S6" s="1">
        <f t="shared" si="7"/>
        <v>0</v>
      </c>
      <c r="T6" s="1">
        <f t="shared" si="8"/>
        <v>0</v>
      </c>
      <c r="U6" s="1">
        <f t="shared" si="9"/>
        <v>0</v>
      </c>
    </row>
    <row r="7" spans="1:21">
      <c r="A7" s="5">
        <v>39601</v>
      </c>
      <c r="D7" s="1">
        <v>24.9</v>
      </c>
      <c r="E7" t="s">
        <v>20</v>
      </c>
      <c r="F7" t="s">
        <v>6</v>
      </c>
      <c r="G7" s="9" t="s">
        <v>23</v>
      </c>
      <c r="H7" s="1">
        <f>SUM(M2:M151)</f>
        <v>1047.2</v>
      </c>
      <c r="K7" s="1">
        <f t="shared" si="0"/>
        <v>24.9</v>
      </c>
      <c r="L7" s="1">
        <f t="shared" si="1"/>
        <v>0</v>
      </c>
      <c r="M7" s="1">
        <f t="shared" si="2"/>
        <v>0</v>
      </c>
      <c r="N7" s="1">
        <f t="shared" si="3"/>
        <v>0</v>
      </c>
      <c r="O7" s="1">
        <f t="shared" si="10"/>
        <v>24.9</v>
      </c>
      <c r="P7" s="1">
        <f t="shared" si="4"/>
        <v>0</v>
      </c>
      <c r="Q7" s="1">
        <f t="shared" si="5"/>
        <v>0</v>
      </c>
      <c r="R7" s="1">
        <f t="shared" si="6"/>
        <v>0</v>
      </c>
      <c r="S7" s="1">
        <f t="shared" si="7"/>
        <v>0</v>
      </c>
      <c r="T7" s="1">
        <f t="shared" si="8"/>
        <v>0</v>
      </c>
      <c r="U7" s="1">
        <f t="shared" si="9"/>
        <v>0</v>
      </c>
    </row>
    <row r="8" spans="1:21">
      <c r="A8" s="5">
        <v>39601</v>
      </c>
      <c r="D8" s="1">
        <v>40</v>
      </c>
      <c r="E8" t="s">
        <v>20</v>
      </c>
      <c r="F8" t="s">
        <v>7</v>
      </c>
      <c r="G8" s="13">
        <f>SUM(D2:D8)</f>
        <v>329.49999999999994</v>
      </c>
      <c r="K8" s="1">
        <f t="shared" si="0"/>
        <v>40</v>
      </c>
      <c r="L8" s="1">
        <f t="shared" si="1"/>
        <v>0</v>
      </c>
      <c r="M8" s="1">
        <f t="shared" si="2"/>
        <v>0</v>
      </c>
      <c r="N8" s="1">
        <f t="shared" si="3"/>
        <v>40</v>
      </c>
      <c r="O8" s="1">
        <f t="shared" si="10"/>
        <v>0</v>
      </c>
      <c r="P8" s="1">
        <f t="shared" si="4"/>
        <v>0</v>
      </c>
      <c r="Q8" s="1">
        <f t="shared" si="5"/>
        <v>0</v>
      </c>
      <c r="R8" s="1">
        <f t="shared" si="6"/>
        <v>0</v>
      </c>
      <c r="S8" s="1">
        <f t="shared" si="7"/>
        <v>0</v>
      </c>
      <c r="T8" s="1">
        <f t="shared" si="8"/>
        <v>0</v>
      </c>
      <c r="U8" s="1">
        <f t="shared" si="9"/>
        <v>0</v>
      </c>
    </row>
    <row r="9" spans="1:21">
      <c r="A9" s="5">
        <v>39602</v>
      </c>
      <c r="B9" s="4">
        <v>285.76</v>
      </c>
      <c r="C9" t="s">
        <v>9</v>
      </c>
      <c r="D9" s="1">
        <v>40</v>
      </c>
      <c r="E9" t="s">
        <v>20</v>
      </c>
      <c r="F9" t="s">
        <v>5</v>
      </c>
      <c r="G9" s="1"/>
      <c r="K9" s="1">
        <f t="shared" si="0"/>
        <v>40</v>
      </c>
      <c r="L9" s="1">
        <f t="shared" si="1"/>
        <v>0</v>
      </c>
      <c r="M9" s="1">
        <f t="shared" si="2"/>
        <v>0</v>
      </c>
      <c r="N9" s="1">
        <f t="shared" si="3"/>
        <v>0</v>
      </c>
      <c r="O9" s="1">
        <f t="shared" si="10"/>
        <v>0</v>
      </c>
      <c r="P9" s="1">
        <f t="shared" si="4"/>
        <v>40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0</v>
      </c>
      <c r="U9" s="1">
        <f t="shared" si="9"/>
        <v>0</v>
      </c>
    </row>
    <row r="10" spans="1:21">
      <c r="A10" s="5">
        <v>39602</v>
      </c>
      <c r="B10" s="4">
        <v>498.01</v>
      </c>
      <c r="C10" t="s">
        <v>10</v>
      </c>
      <c r="D10" s="1">
        <v>46</v>
      </c>
      <c r="E10" t="s">
        <v>20</v>
      </c>
      <c r="F10" t="s">
        <v>8</v>
      </c>
      <c r="G10" s="1"/>
      <c r="H10" t="s">
        <v>7</v>
      </c>
      <c r="I10" s="13">
        <f>SUM(N2:N150)</f>
        <v>201.4</v>
      </c>
      <c r="K10" s="1">
        <f t="shared" si="0"/>
        <v>46</v>
      </c>
      <c r="L10" s="1">
        <f t="shared" si="1"/>
        <v>0</v>
      </c>
      <c r="M10" s="1">
        <f t="shared" si="2"/>
        <v>0</v>
      </c>
      <c r="N10" s="1">
        <f t="shared" si="3"/>
        <v>0</v>
      </c>
      <c r="O10" s="1">
        <f t="shared" si="10"/>
        <v>0</v>
      </c>
      <c r="P10" s="1">
        <f t="shared" si="4"/>
        <v>0</v>
      </c>
      <c r="Q10" s="1">
        <f t="shared" si="5"/>
        <v>0</v>
      </c>
      <c r="R10" s="1">
        <f t="shared" si="6"/>
        <v>46</v>
      </c>
      <c r="S10" s="1">
        <f t="shared" si="7"/>
        <v>0</v>
      </c>
      <c r="T10" s="1">
        <f t="shared" si="8"/>
        <v>0</v>
      </c>
      <c r="U10" s="1">
        <f t="shared" si="9"/>
        <v>498.01</v>
      </c>
    </row>
    <row r="11" spans="1:21">
      <c r="A11" s="5">
        <v>39602</v>
      </c>
      <c r="B11" s="1">
        <v>80</v>
      </c>
      <c r="C11" t="s">
        <v>11</v>
      </c>
      <c r="D11" s="1">
        <v>20</v>
      </c>
      <c r="E11" t="s">
        <v>20</v>
      </c>
      <c r="F11" t="s">
        <v>6</v>
      </c>
      <c r="G11" s="1"/>
      <c r="H11" t="s">
        <v>6</v>
      </c>
      <c r="I11" s="13">
        <f>SUM(O2:O150)</f>
        <v>778.29999999999984</v>
      </c>
      <c r="K11" s="1">
        <f t="shared" si="0"/>
        <v>20</v>
      </c>
      <c r="L11" s="1">
        <f t="shared" si="1"/>
        <v>0</v>
      </c>
      <c r="M11" s="1">
        <f t="shared" si="2"/>
        <v>0</v>
      </c>
      <c r="N11" s="1">
        <f t="shared" si="3"/>
        <v>0</v>
      </c>
      <c r="O11" s="1">
        <f t="shared" si="10"/>
        <v>20</v>
      </c>
      <c r="P11" s="1">
        <f t="shared" si="4"/>
        <v>0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0</v>
      </c>
      <c r="U11" s="1">
        <f t="shared" si="9"/>
        <v>0</v>
      </c>
    </row>
    <row r="12" spans="1:21">
      <c r="A12" s="5">
        <v>39602</v>
      </c>
      <c r="D12" s="1">
        <v>23</v>
      </c>
      <c r="E12" t="s">
        <v>20</v>
      </c>
      <c r="F12" t="s">
        <v>6</v>
      </c>
      <c r="G12" s="1"/>
      <c r="H12" t="s">
        <v>5</v>
      </c>
      <c r="I12" s="13">
        <f>SUM(P2:P150)</f>
        <v>888.80999999999972</v>
      </c>
      <c r="K12" s="1">
        <f t="shared" si="0"/>
        <v>23</v>
      </c>
      <c r="L12" s="1">
        <f t="shared" si="1"/>
        <v>0</v>
      </c>
      <c r="M12" s="1">
        <f t="shared" si="2"/>
        <v>0</v>
      </c>
      <c r="N12" s="1">
        <f t="shared" si="3"/>
        <v>0</v>
      </c>
      <c r="O12" s="1">
        <f t="shared" si="10"/>
        <v>23</v>
      </c>
      <c r="P12" s="1">
        <f t="shared" si="4"/>
        <v>0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0</v>
      </c>
      <c r="U12" s="1">
        <f t="shared" si="9"/>
        <v>0</v>
      </c>
    </row>
    <row r="13" spans="1:21">
      <c r="A13" s="5">
        <v>39602</v>
      </c>
      <c r="D13" s="1">
        <v>145</v>
      </c>
      <c r="E13" t="s">
        <v>19</v>
      </c>
      <c r="G13" s="1">
        <f>SUM(D9:D13)</f>
        <v>274</v>
      </c>
      <c r="H13" t="s">
        <v>13</v>
      </c>
      <c r="I13" s="13">
        <f>SUM(Q2:Q150)</f>
        <v>294.09999999999997</v>
      </c>
      <c r="K13" s="1">
        <f t="shared" si="0"/>
        <v>0</v>
      </c>
      <c r="L13" s="1">
        <f t="shared" si="1"/>
        <v>145</v>
      </c>
      <c r="M13" s="1">
        <f t="shared" si="2"/>
        <v>0</v>
      </c>
      <c r="N13" s="1">
        <f t="shared" si="3"/>
        <v>0</v>
      </c>
      <c r="O13" s="1">
        <f t="shared" si="10"/>
        <v>0</v>
      </c>
      <c r="P13" s="1">
        <f t="shared" si="4"/>
        <v>0</v>
      </c>
      <c r="Q13" s="1">
        <f t="shared" si="5"/>
        <v>0</v>
      </c>
      <c r="R13" s="1">
        <f t="shared" si="6"/>
        <v>0</v>
      </c>
      <c r="S13" s="1">
        <f t="shared" si="7"/>
        <v>0</v>
      </c>
      <c r="T13" s="1">
        <f t="shared" si="8"/>
        <v>0</v>
      </c>
      <c r="U13" s="1">
        <f t="shared" si="9"/>
        <v>0</v>
      </c>
    </row>
    <row r="14" spans="1:21">
      <c r="A14" s="5">
        <v>39603</v>
      </c>
      <c r="B14" s="4">
        <v>14.9</v>
      </c>
      <c r="C14" t="s">
        <v>12</v>
      </c>
      <c r="D14" s="1">
        <v>9.9</v>
      </c>
      <c r="E14" t="s">
        <v>20</v>
      </c>
      <c r="F14" t="s">
        <v>6</v>
      </c>
      <c r="G14" s="1"/>
      <c r="H14" t="s">
        <v>8</v>
      </c>
      <c r="I14" s="13">
        <f>SUM(R2:R150)</f>
        <v>364.6</v>
      </c>
      <c r="K14" s="1">
        <f t="shared" si="0"/>
        <v>9.9</v>
      </c>
      <c r="L14" s="1">
        <f t="shared" si="1"/>
        <v>0</v>
      </c>
      <c r="M14" s="1">
        <f t="shared" si="2"/>
        <v>0</v>
      </c>
      <c r="N14" s="1">
        <f t="shared" si="3"/>
        <v>0</v>
      </c>
      <c r="O14" s="1">
        <f t="shared" si="10"/>
        <v>9.9</v>
      </c>
      <c r="P14" s="1">
        <f t="shared" si="4"/>
        <v>0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0</v>
      </c>
      <c r="U14" s="1">
        <f t="shared" si="9"/>
        <v>0</v>
      </c>
    </row>
    <row r="15" spans="1:21">
      <c r="A15" s="5">
        <v>39603</v>
      </c>
      <c r="B15" s="4"/>
      <c r="D15" s="1">
        <v>21.9</v>
      </c>
      <c r="E15" t="s">
        <v>20</v>
      </c>
      <c r="F15" t="s">
        <v>5</v>
      </c>
      <c r="G15" s="1"/>
      <c r="H15" t="s">
        <v>33</v>
      </c>
      <c r="I15" s="13">
        <f>SUM(S2:S150)</f>
        <v>0</v>
      </c>
      <c r="K15" s="1">
        <f t="shared" si="0"/>
        <v>21.9</v>
      </c>
      <c r="L15" s="1">
        <f t="shared" si="1"/>
        <v>0</v>
      </c>
      <c r="M15" s="1">
        <f t="shared" si="2"/>
        <v>0</v>
      </c>
      <c r="N15" s="1">
        <f t="shared" si="3"/>
        <v>0</v>
      </c>
      <c r="O15" s="1">
        <f t="shared" si="10"/>
        <v>0</v>
      </c>
      <c r="P15" s="1">
        <f t="shared" si="4"/>
        <v>21.9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0</v>
      </c>
      <c r="U15" s="1">
        <f t="shared" si="9"/>
        <v>0</v>
      </c>
    </row>
    <row r="16" spans="1:21">
      <c r="A16" s="5">
        <v>39603</v>
      </c>
      <c r="D16" s="1">
        <v>24.9</v>
      </c>
      <c r="E16" t="s">
        <v>20</v>
      </c>
      <c r="F16" t="s">
        <v>5</v>
      </c>
      <c r="G16" s="1"/>
      <c r="I16" s="13">
        <f>SUM(I10:I15)</f>
        <v>2527.2099999999996</v>
      </c>
      <c r="K16" s="1">
        <f t="shared" si="0"/>
        <v>24.9</v>
      </c>
      <c r="L16" s="1">
        <f t="shared" si="1"/>
        <v>0</v>
      </c>
      <c r="M16" s="1">
        <f t="shared" si="2"/>
        <v>0</v>
      </c>
      <c r="N16" s="1">
        <f t="shared" si="3"/>
        <v>0</v>
      </c>
      <c r="O16" s="1">
        <f t="shared" si="10"/>
        <v>0</v>
      </c>
      <c r="P16" s="1">
        <f t="shared" si="4"/>
        <v>24.9</v>
      </c>
      <c r="Q16" s="1">
        <f t="shared" si="5"/>
        <v>0</v>
      </c>
      <c r="R16" s="1">
        <f t="shared" si="6"/>
        <v>0</v>
      </c>
      <c r="S16" s="1">
        <f t="shared" si="7"/>
        <v>0</v>
      </c>
      <c r="T16" s="1">
        <f t="shared" si="8"/>
        <v>0</v>
      </c>
      <c r="U16" s="1">
        <f t="shared" si="9"/>
        <v>0</v>
      </c>
    </row>
    <row r="17" spans="1:21">
      <c r="A17" s="5">
        <v>39603</v>
      </c>
      <c r="D17" s="1">
        <v>109</v>
      </c>
      <c r="E17" t="s">
        <v>19</v>
      </c>
      <c r="G17" s="1">
        <f>SUM(D14:D17)</f>
        <v>165.7</v>
      </c>
      <c r="K17" s="1">
        <f t="shared" si="0"/>
        <v>0</v>
      </c>
      <c r="L17" s="1">
        <f t="shared" si="1"/>
        <v>109</v>
      </c>
      <c r="M17" s="1">
        <f t="shared" si="2"/>
        <v>0</v>
      </c>
      <c r="N17" s="1">
        <f t="shared" si="3"/>
        <v>0</v>
      </c>
      <c r="O17" s="1">
        <f t="shared" si="10"/>
        <v>0</v>
      </c>
      <c r="P17" s="1">
        <f t="shared" si="4"/>
        <v>0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0</v>
      </c>
      <c r="U17" s="1">
        <f t="shared" si="9"/>
        <v>0</v>
      </c>
    </row>
    <row r="18" spans="1:21">
      <c r="A18" s="5">
        <v>39604</v>
      </c>
      <c r="B18" s="4">
        <v>2</v>
      </c>
      <c r="C18" t="s">
        <v>14</v>
      </c>
      <c r="D18" s="1">
        <v>12.9</v>
      </c>
      <c r="E18" t="s">
        <v>20</v>
      </c>
      <c r="F18" t="s">
        <v>6</v>
      </c>
      <c r="G18" s="1"/>
      <c r="H18" t="s">
        <v>57</v>
      </c>
      <c r="I18" s="7">
        <f>SUM(T2:T152)</f>
        <v>387.8</v>
      </c>
      <c r="K18" s="1">
        <f t="shared" si="0"/>
        <v>12.9</v>
      </c>
      <c r="L18" s="1">
        <f t="shared" si="1"/>
        <v>0</v>
      </c>
      <c r="M18" s="1">
        <f t="shared" si="2"/>
        <v>0</v>
      </c>
      <c r="N18" s="1">
        <f t="shared" si="3"/>
        <v>0</v>
      </c>
      <c r="O18" s="1">
        <f t="shared" si="10"/>
        <v>12.9</v>
      </c>
      <c r="P18" s="1">
        <f t="shared" si="4"/>
        <v>0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0</v>
      </c>
      <c r="U18" s="1">
        <f t="shared" si="9"/>
        <v>0</v>
      </c>
    </row>
    <row r="19" spans="1:21">
      <c r="A19" s="5">
        <v>39604</v>
      </c>
      <c r="B19" s="4"/>
      <c r="D19" s="1">
        <v>12.9</v>
      </c>
      <c r="E19" t="s">
        <v>20</v>
      </c>
      <c r="F19" t="s">
        <v>6</v>
      </c>
      <c r="G19" s="1"/>
      <c r="H19" t="s">
        <v>58</v>
      </c>
      <c r="I19" s="13">
        <f>SUM(U2:U150)</f>
        <v>1283.81</v>
      </c>
      <c r="K19" s="1">
        <f t="shared" si="0"/>
        <v>12.9</v>
      </c>
      <c r="L19" s="1">
        <f t="shared" si="1"/>
        <v>0</v>
      </c>
      <c r="M19" s="1">
        <f t="shared" si="2"/>
        <v>0</v>
      </c>
      <c r="N19" s="1">
        <f t="shared" si="3"/>
        <v>0</v>
      </c>
      <c r="O19" s="1">
        <f t="shared" si="10"/>
        <v>12.9</v>
      </c>
      <c r="P19" s="1">
        <f t="shared" si="4"/>
        <v>0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0</v>
      </c>
      <c r="U19" s="1">
        <f t="shared" si="9"/>
        <v>0</v>
      </c>
    </row>
    <row r="20" spans="1:21">
      <c r="A20" s="5">
        <v>39604</v>
      </c>
      <c r="D20" s="1">
        <v>47</v>
      </c>
      <c r="E20" t="s">
        <v>19</v>
      </c>
      <c r="G20" s="1"/>
      <c r="K20" s="1">
        <f t="shared" si="0"/>
        <v>0</v>
      </c>
      <c r="L20" s="1">
        <f t="shared" si="1"/>
        <v>47</v>
      </c>
      <c r="M20" s="1">
        <f t="shared" si="2"/>
        <v>0</v>
      </c>
      <c r="N20" s="1">
        <f t="shared" si="3"/>
        <v>0</v>
      </c>
      <c r="O20" s="1">
        <f t="shared" si="10"/>
        <v>0</v>
      </c>
      <c r="P20" s="1">
        <f t="shared" si="4"/>
        <v>0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0</v>
      </c>
      <c r="U20" s="1">
        <f t="shared" si="9"/>
        <v>0</v>
      </c>
    </row>
    <row r="21" spans="1:21">
      <c r="A21" s="5">
        <v>39604</v>
      </c>
      <c r="D21" s="1">
        <v>30</v>
      </c>
      <c r="E21" t="s">
        <v>20</v>
      </c>
      <c r="F21" t="s">
        <v>13</v>
      </c>
      <c r="G21" s="1">
        <f>SUM(D18:D21)</f>
        <v>102.8</v>
      </c>
      <c r="K21" s="1">
        <f t="shared" si="0"/>
        <v>30</v>
      </c>
      <c r="L21" s="1">
        <f t="shared" si="1"/>
        <v>0</v>
      </c>
      <c r="M21" s="1">
        <f t="shared" si="2"/>
        <v>0</v>
      </c>
      <c r="N21" s="1">
        <f t="shared" si="3"/>
        <v>0</v>
      </c>
      <c r="O21" s="1">
        <f t="shared" si="10"/>
        <v>0</v>
      </c>
      <c r="P21" s="1">
        <f t="shared" si="4"/>
        <v>0</v>
      </c>
      <c r="Q21" s="1">
        <f t="shared" si="5"/>
        <v>30</v>
      </c>
      <c r="R21" s="1">
        <f t="shared" si="6"/>
        <v>0</v>
      </c>
      <c r="S21" s="1">
        <f t="shared" si="7"/>
        <v>0</v>
      </c>
      <c r="T21" s="1">
        <f t="shared" si="8"/>
        <v>0</v>
      </c>
      <c r="U21" s="1">
        <f t="shared" si="9"/>
        <v>0</v>
      </c>
    </row>
    <row r="22" spans="1:21">
      <c r="A22" s="5">
        <v>39605</v>
      </c>
      <c r="B22" s="4">
        <v>30</v>
      </c>
      <c r="C22" t="s">
        <v>18</v>
      </c>
      <c r="D22" s="1">
        <v>24.9</v>
      </c>
      <c r="E22" t="s">
        <v>20</v>
      </c>
      <c r="F22" t="s">
        <v>5</v>
      </c>
      <c r="G22" s="1"/>
      <c r="K22" s="1">
        <f t="shared" si="0"/>
        <v>24.9</v>
      </c>
      <c r="L22" s="1">
        <f t="shared" si="1"/>
        <v>0</v>
      </c>
      <c r="M22" s="1">
        <f t="shared" si="2"/>
        <v>0</v>
      </c>
      <c r="N22" s="1">
        <f t="shared" si="3"/>
        <v>0</v>
      </c>
      <c r="O22" s="1">
        <f t="shared" si="10"/>
        <v>0</v>
      </c>
      <c r="P22" s="1">
        <f t="shared" si="4"/>
        <v>24.9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0</v>
      </c>
      <c r="U22" s="1">
        <f t="shared" si="9"/>
        <v>0</v>
      </c>
    </row>
    <row r="23" spans="1:21">
      <c r="A23" s="5">
        <v>39605</v>
      </c>
      <c r="B23" s="4"/>
      <c r="D23" s="1">
        <v>95</v>
      </c>
      <c r="E23" t="s">
        <v>19</v>
      </c>
      <c r="G23" s="1">
        <f>SUM(D22:D23)</f>
        <v>119.9</v>
      </c>
      <c r="K23" s="1">
        <f t="shared" si="0"/>
        <v>0</v>
      </c>
      <c r="L23" s="1">
        <f t="shared" si="1"/>
        <v>95</v>
      </c>
      <c r="M23" s="1">
        <f t="shared" si="2"/>
        <v>0</v>
      </c>
      <c r="N23" s="1">
        <f t="shared" si="3"/>
        <v>0</v>
      </c>
      <c r="O23" s="1">
        <f t="shared" si="10"/>
        <v>0</v>
      </c>
      <c r="P23" s="1">
        <f t="shared" si="4"/>
        <v>0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0</v>
      </c>
      <c r="U23" s="1">
        <f t="shared" si="9"/>
        <v>0</v>
      </c>
    </row>
    <row r="24" spans="1:21">
      <c r="A24" s="5">
        <v>39606</v>
      </c>
      <c r="B24" s="4">
        <v>50</v>
      </c>
      <c r="C24" t="s">
        <v>15</v>
      </c>
      <c r="D24" s="1">
        <v>9.9</v>
      </c>
      <c r="E24" t="s">
        <v>20</v>
      </c>
      <c r="F24" t="s">
        <v>5</v>
      </c>
      <c r="G24" s="1"/>
      <c r="K24" s="1">
        <f t="shared" si="0"/>
        <v>9.9</v>
      </c>
      <c r="L24" s="1">
        <f t="shared" si="1"/>
        <v>0</v>
      </c>
      <c r="M24" s="1">
        <f t="shared" si="2"/>
        <v>0</v>
      </c>
      <c r="N24" s="1">
        <f t="shared" si="3"/>
        <v>0</v>
      </c>
      <c r="O24" s="1">
        <f t="shared" si="10"/>
        <v>0</v>
      </c>
      <c r="P24" s="1">
        <f t="shared" si="4"/>
        <v>9.9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0</v>
      </c>
      <c r="U24" s="1">
        <f t="shared" si="9"/>
        <v>0</v>
      </c>
    </row>
    <row r="25" spans="1:21">
      <c r="A25" s="5">
        <v>39606</v>
      </c>
      <c r="B25" s="4">
        <v>25</v>
      </c>
      <c r="C25" t="s">
        <v>18</v>
      </c>
      <c r="D25" s="1">
        <v>9.9</v>
      </c>
      <c r="E25" t="s">
        <v>20</v>
      </c>
      <c r="F25" t="s">
        <v>8</v>
      </c>
      <c r="G25" s="1"/>
      <c r="K25" s="1">
        <f t="shared" si="0"/>
        <v>9.9</v>
      </c>
      <c r="L25" s="1">
        <f t="shared" si="1"/>
        <v>0</v>
      </c>
      <c r="M25" s="1">
        <f t="shared" si="2"/>
        <v>0</v>
      </c>
      <c r="N25" s="1">
        <f t="shared" si="3"/>
        <v>0</v>
      </c>
      <c r="O25" s="1">
        <f t="shared" si="10"/>
        <v>0</v>
      </c>
      <c r="P25" s="1">
        <f t="shared" si="4"/>
        <v>0</v>
      </c>
      <c r="Q25" s="1">
        <f t="shared" si="5"/>
        <v>0</v>
      </c>
      <c r="R25" s="1">
        <f t="shared" si="6"/>
        <v>9.9</v>
      </c>
      <c r="S25" s="1">
        <f t="shared" si="7"/>
        <v>0</v>
      </c>
      <c r="T25" s="1">
        <f t="shared" si="8"/>
        <v>0</v>
      </c>
      <c r="U25" s="1">
        <f t="shared" si="9"/>
        <v>0</v>
      </c>
    </row>
    <row r="26" spans="1:21">
      <c r="A26" s="5">
        <v>39606</v>
      </c>
      <c r="B26" s="1">
        <v>15</v>
      </c>
      <c r="C26" t="s">
        <v>25</v>
      </c>
      <c r="D26" s="1">
        <v>40</v>
      </c>
      <c r="E26" t="s">
        <v>20</v>
      </c>
      <c r="F26" t="s">
        <v>5</v>
      </c>
      <c r="G26" s="1"/>
      <c r="K26" s="1">
        <f t="shared" si="0"/>
        <v>40</v>
      </c>
      <c r="L26" s="1">
        <f t="shared" si="1"/>
        <v>0</v>
      </c>
      <c r="M26" s="1">
        <f t="shared" si="2"/>
        <v>0</v>
      </c>
      <c r="N26" s="1">
        <f t="shared" si="3"/>
        <v>0</v>
      </c>
      <c r="O26" s="1">
        <f t="shared" si="10"/>
        <v>0</v>
      </c>
      <c r="P26" s="1">
        <f t="shared" si="4"/>
        <v>40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15</v>
      </c>
      <c r="U26" s="1">
        <f t="shared" si="9"/>
        <v>0</v>
      </c>
    </row>
    <row r="27" spans="1:21">
      <c r="A27" s="5">
        <v>39606</v>
      </c>
      <c r="D27" s="1">
        <v>12</v>
      </c>
      <c r="E27" t="s">
        <v>21</v>
      </c>
      <c r="K27" s="1">
        <f t="shared" si="0"/>
        <v>0</v>
      </c>
      <c r="L27" s="1">
        <f t="shared" si="1"/>
        <v>0</v>
      </c>
      <c r="M27" s="1">
        <f t="shared" si="2"/>
        <v>12</v>
      </c>
      <c r="N27" s="1">
        <f t="shared" si="3"/>
        <v>0</v>
      </c>
      <c r="O27" s="1">
        <f t="shared" si="10"/>
        <v>0</v>
      </c>
      <c r="P27" s="1">
        <f t="shared" si="4"/>
        <v>0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0</v>
      </c>
      <c r="U27" s="1">
        <f t="shared" si="9"/>
        <v>0</v>
      </c>
    </row>
    <row r="28" spans="1:21">
      <c r="A28" s="5">
        <v>39606</v>
      </c>
      <c r="D28" s="1">
        <v>48.7</v>
      </c>
      <c r="E28" t="s">
        <v>19</v>
      </c>
      <c r="K28" s="1">
        <f t="shared" si="0"/>
        <v>0</v>
      </c>
      <c r="L28" s="1">
        <f t="shared" si="1"/>
        <v>48.7</v>
      </c>
      <c r="M28" s="1">
        <f t="shared" si="2"/>
        <v>0</v>
      </c>
      <c r="N28" s="1">
        <f t="shared" si="3"/>
        <v>0</v>
      </c>
      <c r="O28" s="1">
        <f t="shared" si="10"/>
        <v>0</v>
      </c>
      <c r="P28" s="1">
        <f t="shared" si="4"/>
        <v>0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0</v>
      </c>
      <c r="U28" s="1">
        <f t="shared" si="9"/>
        <v>0</v>
      </c>
    </row>
    <row r="29" spans="1:21">
      <c r="A29" s="5">
        <v>39606</v>
      </c>
      <c r="D29" s="1">
        <f>75.5-D28-D27</f>
        <v>14.799999999999997</v>
      </c>
      <c r="E29" t="s">
        <v>19</v>
      </c>
      <c r="F29" t="s">
        <v>26</v>
      </c>
      <c r="G29" s="13">
        <f>SUM(D24:D29)</f>
        <v>135.30000000000001</v>
      </c>
      <c r="K29" s="1">
        <f t="shared" si="0"/>
        <v>0</v>
      </c>
      <c r="L29" s="1">
        <f t="shared" si="1"/>
        <v>14.799999999999997</v>
      </c>
      <c r="M29" s="1">
        <f t="shared" si="2"/>
        <v>0</v>
      </c>
      <c r="N29" s="1">
        <f t="shared" si="3"/>
        <v>0</v>
      </c>
      <c r="O29" s="1">
        <f t="shared" si="10"/>
        <v>0</v>
      </c>
      <c r="P29" s="1">
        <f t="shared" si="4"/>
        <v>0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0</v>
      </c>
      <c r="U29" s="1">
        <f t="shared" si="9"/>
        <v>0</v>
      </c>
    </row>
    <row r="30" spans="1:21">
      <c r="A30" s="5">
        <v>39607</v>
      </c>
      <c r="B30" s="1">
        <v>30</v>
      </c>
      <c r="C30" t="s">
        <v>18</v>
      </c>
      <c r="D30" s="1">
        <v>13</v>
      </c>
      <c r="E30" t="s">
        <v>20</v>
      </c>
      <c r="F30" t="s">
        <v>8</v>
      </c>
      <c r="K30" s="1">
        <f t="shared" si="0"/>
        <v>13</v>
      </c>
      <c r="L30" s="1">
        <f t="shared" si="1"/>
        <v>0</v>
      </c>
      <c r="M30" s="1">
        <f t="shared" si="2"/>
        <v>0</v>
      </c>
      <c r="N30" s="1">
        <f t="shared" si="3"/>
        <v>0</v>
      </c>
      <c r="O30" s="1">
        <f t="shared" si="10"/>
        <v>0</v>
      </c>
      <c r="P30" s="1">
        <f t="shared" si="4"/>
        <v>0</v>
      </c>
      <c r="Q30" s="1">
        <f t="shared" si="5"/>
        <v>0</v>
      </c>
      <c r="R30" s="1">
        <f t="shared" si="6"/>
        <v>13</v>
      </c>
      <c r="S30" s="1">
        <f t="shared" si="7"/>
        <v>0</v>
      </c>
      <c r="T30" s="1">
        <f t="shared" si="8"/>
        <v>0</v>
      </c>
      <c r="U30" s="1">
        <f t="shared" si="9"/>
        <v>0</v>
      </c>
    </row>
    <row r="31" spans="1:21">
      <c r="A31" s="5">
        <v>39607</v>
      </c>
      <c r="D31" s="1">
        <v>46</v>
      </c>
      <c r="E31" t="s">
        <v>21</v>
      </c>
      <c r="K31" s="1">
        <f t="shared" si="0"/>
        <v>0</v>
      </c>
      <c r="L31" s="1">
        <f t="shared" si="1"/>
        <v>0</v>
      </c>
      <c r="M31" s="1">
        <f t="shared" si="2"/>
        <v>46</v>
      </c>
      <c r="N31" s="1">
        <f t="shared" si="3"/>
        <v>0</v>
      </c>
      <c r="O31" s="1">
        <f t="shared" si="10"/>
        <v>0</v>
      </c>
      <c r="P31" s="1">
        <f t="shared" si="4"/>
        <v>0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0</v>
      </c>
      <c r="U31" s="1">
        <f t="shared" si="9"/>
        <v>0</v>
      </c>
    </row>
    <row r="32" spans="1:21">
      <c r="A32" s="5">
        <v>39607</v>
      </c>
      <c r="D32" s="1">
        <v>42.35</v>
      </c>
      <c r="E32" t="s">
        <v>19</v>
      </c>
      <c r="G32" s="13">
        <f>SUM(D30:D32)</f>
        <v>101.35</v>
      </c>
      <c r="K32" s="1">
        <f t="shared" si="0"/>
        <v>0</v>
      </c>
      <c r="L32" s="1">
        <f t="shared" si="1"/>
        <v>42.35</v>
      </c>
      <c r="M32" s="1">
        <f t="shared" si="2"/>
        <v>0</v>
      </c>
      <c r="N32" s="1">
        <f t="shared" si="3"/>
        <v>0</v>
      </c>
      <c r="O32" s="1">
        <f t="shared" si="10"/>
        <v>0</v>
      </c>
      <c r="P32" s="1">
        <f t="shared" si="4"/>
        <v>0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0</v>
      </c>
      <c r="U32" s="1">
        <f t="shared" si="9"/>
        <v>0</v>
      </c>
    </row>
    <row r="33" spans="1:21">
      <c r="A33" s="5">
        <v>39609</v>
      </c>
      <c r="B33" s="1">
        <v>493.13</v>
      </c>
      <c r="C33" t="s">
        <v>10</v>
      </c>
      <c r="D33" s="1">
        <v>76</v>
      </c>
      <c r="E33" t="s">
        <v>20</v>
      </c>
      <c r="F33" t="s">
        <v>8</v>
      </c>
      <c r="K33" s="1">
        <f t="shared" si="0"/>
        <v>76</v>
      </c>
      <c r="L33" s="1">
        <f t="shared" si="1"/>
        <v>0</v>
      </c>
      <c r="M33" s="1">
        <f t="shared" si="2"/>
        <v>0</v>
      </c>
      <c r="N33" s="1">
        <f t="shared" si="3"/>
        <v>0</v>
      </c>
      <c r="O33" s="1">
        <f t="shared" si="10"/>
        <v>0</v>
      </c>
      <c r="P33" s="1">
        <f t="shared" si="4"/>
        <v>0</v>
      </c>
      <c r="Q33" s="1">
        <f t="shared" si="5"/>
        <v>0</v>
      </c>
      <c r="R33" s="1">
        <f t="shared" si="6"/>
        <v>76</v>
      </c>
      <c r="S33" s="1">
        <f t="shared" si="7"/>
        <v>0</v>
      </c>
      <c r="T33" s="1">
        <f t="shared" si="8"/>
        <v>0</v>
      </c>
      <c r="U33" s="1">
        <f t="shared" si="9"/>
        <v>493.13</v>
      </c>
    </row>
    <row r="34" spans="1:21">
      <c r="A34" s="5">
        <v>39609</v>
      </c>
      <c r="B34" s="1">
        <v>30</v>
      </c>
      <c r="C34" t="s">
        <v>27</v>
      </c>
      <c r="D34" s="1">
        <v>24.9</v>
      </c>
      <c r="E34" t="s">
        <v>20</v>
      </c>
      <c r="F34" t="s">
        <v>13</v>
      </c>
      <c r="K34" s="1">
        <f t="shared" si="0"/>
        <v>24.9</v>
      </c>
      <c r="L34" s="1">
        <f t="shared" si="1"/>
        <v>0</v>
      </c>
      <c r="M34" s="1">
        <f t="shared" si="2"/>
        <v>0</v>
      </c>
      <c r="N34" s="1">
        <f t="shared" si="3"/>
        <v>0</v>
      </c>
      <c r="O34" s="1">
        <f t="shared" si="10"/>
        <v>0</v>
      </c>
      <c r="P34" s="1">
        <f t="shared" si="4"/>
        <v>0</v>
      </c>
      <c r="Q34" s="1">
        <f t="shared" si="5"/>
        <v>24.9</v>
      </c>
      <c r="R34" s="1">
        <f t="shared" si="6"/>
        <v>0</v>
      </c>
      <c r="S34" s="1">
        <f t="shared" si="7"/>
        <v>0</v>
      </c>
      <c r="T34" s="1">
        <f t="shared" si="8"/>
        <v>0</v>
      </c>
      <c r="U34" s="1">
        <f t="shared" si="9"/>
        <v>0</v>
      </c>
    </row>
    <row r="35" spans="1:21">
      <c r="A35" s="5">
        <v>39609</v>
      </c>
      <c r="B35" s="1">
        <v>11</v>
      </c>
      <c r="C35" t="s">
        <v>18</v>
      </c>
      <c r="D35" s="1">
        <v>58</v>
      </c>
      <c r="E35" t="s">
        <v>21</v>
      </c>
      <c r="K35" s="1">
        <f t="shared" si="0"/>
        <v>0</v>
      </c>
      <c r="L35" s="1">
        <f t="shared" si="1"/>
        <v>0</v>
      </c>
      <c r="M35" s="1">
        <f t="shared" si="2"/>
        <v>58</v>
      </c>
      <c r="N35" s="1">
        <f t="shared" si="3"/>
        <v>0</v>
      </c>
      <c r="O35" s="1">
        <f t="shared" si="10"/>
        <v>0</v>
      </c>
      <c r="P35" s="1">
        <f t="shared" si="4"/>
        <v>0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0</v>
      </c>
      <c r="U35" s="1">
        <f t="shared" si="9"/>
        <v>0</v>
      </c>
    </row>
    <row r="36" spans="1:21">
      <c r="A36" s="5">
        <v>39609</v>
      </c>
      <c r="D36" s="1">
        <v>51.5</v>
      </c>
      <c r="E36" t="s">
        <v>19</v>
      </c>
      <c r="G36" s="13">
        <f>SUM(D33:D36)</f>
        <v>210.4</v>
      </c>
      <c r="K36" s="1">
        <f t="shared" si="0"/>
        <v>0</v>
      </c>
      <c r="L36" s="1">
        <f t="shared" si="1"/>
        <v>51.5</v>
      </c>
      <c r="M36" s="1">
        <f t="shared" si="2"/>
        <v>0</v>
      </c>
      <c r="N36" s="1">
        <f t="shared" si="3"/>
        <v>0</v>
      </c>
      <c r="O36" s="1">
        <f t="shared" si="10"/>
        <v>0</v>
      </c>
      <c r="P36" s="1">
        <f t="shared" si="4"/>
        <v>0</v>
      </c>
      <c r="Q36" s="1">
        <f t="shared" si="5"/>
        <v>0</v>
      </c>
      <c r="R36" s="1">
        <f t="shared" si="6"/>
        <v>0</v>
      </c>
      <c r="S36" s="1">
        <f t="shared" si="7"/>
        <v>0</v>
      </c>
      <c r="T36" s="1">
        <f t="shared" si="8"/>
        <v>0</v>
      </c>
      <c r="U36" s="1">
        <f t="shared" si="9"/>
        <v>0</v>
      </c>
    </row>
    <row r="37" spans="1:21">
      <c r="A37" s="5">
        <v>39610</v>
      </c>
      <c r="D37" s="1">
        <v>12.9</v>
      </c>
      <c r="E37" t="s">
        <v>20</v>
      </c>
      <c r="F37" t="s">
        <v>6</v>
      </c>
      <c r="K37" s="1">
        <f t="shared" si="0"/>
        <v>12.9</v>
      </c>
      <c r="L37" s="1">
        <f t="shared" si="1"/>
        <v>0</v>
      </c>
      <c r="M37" s="1">
        <f t="shared" si="2"/>
        <v>0</v>
      </c>
      <c r="N37" s="1">
        <f t="shared" si="3"/>
        <v>0</v>
      </c>
      <c r="O37" s="1">
        <f t="shared" si="10"/>
        <v>12.9</v>
      </c>
      <c r="P37" s="1">
        <f t="shared" si="4"/>
        <v>0</v>
      </c>
      <c r="Q37" s="1">
        <f t="shared" si="5"/>
        <v>0</v>
      </c>
      <c r="R37" s="1">
        <f t="shared" si="6"/>
        <v>0</v>
      </c>
      <c r="S37" s="1">
        <f t="shared" si="7"/>
        <v>0</v>
      </c>
      <c r="T37" s="1">
        <f t="shared" si="8"/>
        <v>0</v>
      </c>
      <c r="U37" s="1">
        <f t="shared" si="9"/>
        <v>0</v>
      </c>
    </row>
    <row r="38" spans="1:21">
      <c r="A38" s="5">
        <v>39610</v>
      </c>
      <c r="D38" s="1">
        <v>85</v>
      </c>
      <c r="E38" t="s">
        <v>20</v>
      </c>
      <c r="F38" t="s">
        <v>6</v>
      </c>
      <c r="K38" s="1">
        <f t="shared" si="0"/>
        <v>85</v>
      </c>
      <c r="L38" s="1">
        <f t="shared" si="1"/>
        <v>0</v>
      </c>
      <c r="M38" s="1">
        <f t="shared" si="2"/>
        <v>0</v>
      </c>
      <c r="N38" s="1">
        <f t="shared" si="3"/>
        <v>0</v>
      </c>
      <c r="O38" s="1">
        <f t="shared" si="10"/>
        <v>85</v>
      </c>
      <c r="P38" s="1">
        <f t="shared" si="4"/>
        <v>0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0</v>
      </c>
      <c r="U38" s="1">
        <f t="shared" si="9"/>
        <v>0</v>
      </c>
    </row>
    <row r="39" spans="1:21">
      <c r="A39" s="5">
        <v>39610</v>
      </c>
      <c r="D39" s="1">
        <v>44.9</v>
      </c>
      <c r="E39" t="s">
        <v>20</v>
      </c>
      <c r="F39" t="s">
        <v>8</v>
      </c>
      <c r="K39" s="1">
        <f t="shared" si="0"/>
        <v>44.9</v>
      </c>
      <c r="L39" s="1">
        <f t="shared" si="1"/>
        <v>0</v>
      </c>
      <c r="M39" s="1">
        <f t="shared" si="2"/>
        <v>0</v>
      </c>
      <c r="N39" s="1">
        <f t="shared" si="3"/>
        <v>0</v>
      </c>
      <c r="O39" s="1">
        <f t="shared" si="10"/>
        <v>0</v>
      </c>
      <c r="P39" s="1">
        <f t="shared" si="4"/>
        <v>0</v>
      </c>
      <c r="Q39" s="1">
        <f t="shared" si="5"/>
        <v>0</v>
      </c>
      <c r="R39" s="1">
        <f t="shared" si="6"/>
        <v>44.9</v>
      </c>
      <c r="S39" s="1">
        <f t="shared" si="7"/>
        <v>0</v>
      </c>
      <c r="T39" s="1">
        <f t="shared" si="8"/>
        <v>0</v>
      </c>
      <c r="U39" s="1">
        <f t="shared" si="9"/>
        <v>0</v>
      </c>
    </row>
    <row r="40" spans="1:21">
      <c r="A40" s="5">
        <v>39610</v>
      </c>
      <c r="D40" s="1">
        <v>25</v>
      </c>
      <c r="E40" t="s">
        <v>20</v>
      </c>
      <c r="F40" t="s">
        <v>6</v>
      </c>
      <c r="K40" s="1">
        <f t="shared" si="0"/>
        <v>25</v>
      </c>
      <c r="L40" s="1">
        <f t="shared" si="1"/>
        <v>0</v>
      </c>
      <c r="M40" s="1">
        <f t="shared" si="2"/>
        <v>0</v>
      </c>
      <c r="N40" s="1">
        <f t="shared" si="3"/>
        <v>0</v>
      </c>
      <c r="O40" s="1">
        <f t="shared" si="10"/>
        <v>25</v>
      </c>
      <c r="P40" s="1">
        <f t="shared" si="4"/>
        <v>0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0</v>
      </c>
      <c r="U40" s="1">
        <f t="shared" si="9"/>
        <v>0</v>
      </c>
    </row>
    <row r="41" spans="1:21">
      <c r="A41" s="5">
        <v>39610</v>
      </c>
      <c r="D41" s="1">
        <v>44.9</v>
      </c>
      <c r="E41" t="s">
        <v>28</v>
      </c>
      <c r="F41" t="s">
        <v>13</v>
      </c>
      <c r="K41" s="1">
        <f t="shared" si="0"/>
        <v>0</v>
      </c>
      <c r="L41" s="1">
        <f t="shared" si="1"/>
        <v>0</v>
      </c>
      <c r="M41" s="1">
        <f t="shared" si="2"/>
        <v>0</v>
      </c>
      <c r="N41" s="1">
        <f t="shared" si="3"/>
        <v>0</v>
      </c>
      <c r="O41" s="1">
        <f t="shared" si="10"/>
        <v>0</v>
      </c>
      <c r="P41" s="1">
        <f t="shared" si="4"/>
        <v>0</v>
      </c>
      <c r="Q41" s="1">
        <f t="shared" si="5"/>
        <v>44.9</v>
      </c>
      <c r="R41" s="1">
        <f t="shared" si="6"/>
        <v>0</v>
      </c>
      <c r="S41" s="1">
        <f t="shared" si="7"/>
        <v>0</v>
      </c>
      <c r="T41" s="1">
        <f t="shared" si="8"/>
        <v>0</v>
      </c>
      <c r="U41" s="1">
        <f t="shared" si="9"/>
        <v>0</v>
      </c>
    </row>
    <row r="42" spans="1:21">
      <c r="A42" s="5">
        <v>39610</v>
      </c>
      <c r="D42" s="1">
        <v>50</v>
      </c>
      <c r="E42" t="s">
        <v>20</v>
      </c>
      <c r="F42" t="s">
        <v>5</v>
      </c>
      <c r="K42" s="1">
        <f t="shared" si="0"/>
        <v>50</v>
      </c>
      <c r="L42" s="1">
        <f t="shared" si="1"/>
        <v>0</v>
      </c>
      <c r="M42" s="1">
        <f t="shared" si="2"/>
        <v>0</v>
      </c>
      <c r="N42" s="1">
        <f t="shared" si="3"/>
        <v>0</v>
      </c>
      <c r="O42" s="1">
        <f t="shared" si="10"/>
        <v>0</v>
      </c>
      <c r="P42" s="1">
        <f t="shared" si="4"/>
        <v>50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0</v>
      </c>
      <c r="U42" s="1">
        <f t="shared" si="9"/>
        <v>0</v>
      </c>
    </row>
    <row r="43" spans="1:21">
      <c r="A43" s="5">
        <v>39610</v>
      </c>
      <c r="D43" s="1">
        <v>9.9</v>
      </c>
      <c r="E43" t="s">
        <v>20</v>
      </c>
      <c r="F43" t="s">
        <v>5</v>
      </c>
      <c r="K43" s="1">
        <f t="shared" si="0"/>
        <v>9.9</v>
      </c>
      <c r="L43" s="1">
        <f t="shared" si="1"/>
        <v>0</v>
      </c>
      <c r="M43" s="1">
        <f t="shared" si="2"/>
        <v>0</v>
      </c>
      <c r="N43" s="1">
        <f t="shared" si="3"/>
        <v>0</v>
      </c>
      <c r="O43" s="1">
        <f t="shared" si="10"/>
        <v>0</v>
      </c>
      <c r="P43" s="1">
        <f t="shared" si="4"/>
        <v>9.9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0</v>
      </c>
      <c r="U43" s="1">
        <f t="shared" si="9"/>
        <v>0</v>
      </c>
    </row>
    <row r="44" spans="1:21">
      <c r="A44" s="5">
        <v>39610</v>
      </c>
      <c r="D44" s="1">
        <v>45</v>
      </c>
      <c r="E44" t="s">
        <v>20</v>
      </c>
      <c r="F44" t="s">
        <v>5</v>
      </c>
      <c r="K44" s="1">
        <f t="shared" si="0"/>
        <v>45</v>
      </c>
      <c r="L44" s="1">
        <f t="shared" si="1"/>
        <v>0</v>
      </c>
      <c r="M44" s="1">
        <f t="shared" si="2"/>
        <v>0</v>
      </c>
      <c r="N44" s="1">
        <f t="shared" si="3"/>
        <v>0</v>
      </c>
      <c r="O44" s="1">
        <f t="shared" si="10"/>
        <v>0</v>
      </c>
      <c r="P44" s="1">
        <f t="shared" si="4"/>
        <v>45</v>
      </c>
      <c r="Q44" s="1">
        <f t="shared" si="5"/>
        <v>0</v>
      </c>
      <c r="R44" s="1">
        <f t="shared" si="6"/>
        <v>0</v>
      </c>
      <c r="S44" s="1">
        <f t="shared" si="7"/>
        <v>0</v>
      </c>
      <c r="T44" s="1">
        <f t="shared" si="8"/>
        <v>0</v>
      </c>
      <c r="U44" s="1">
        <f t="shared" si="9"/>
        <v>0</v>
      </c>
    </row>
    <row r="45" spans="1:21">
      <c r="A45" s="5">
        <v>39610</v>
      </c>
      <c r="D45" s="1">
        <v>39</v>
      </c>
      <c r="E45" t="s">
        <v>21</v>
      </c>
      <c r="K45" s="1">
        <f t="shared" si="0"/>
        <v>0</v>
      </c>
      <c r="L45" s="1">
        <f t="shared" si="1"/>
        <v>0</v>
      </c>
      <c r="M45" s="1">
        <f t="shared" si="2"/>
        <v>39</v>
      </c>
      <c r="N45" s="1">
        <f t="shared" si="3"/>
        <v>0</v>
      </c>
      <c r="O45" s="1">
        <f t="shared" si="10"/>
        <v>0</v>
      </c>
      <c r="P45" s="1">
        <f t="shared" si="4"/>
        <v>0</v>
      </c>
      <c r="Q45" s="1">
        <f t="shared" si="5"/>
        <v>0</v>
      </c>
      <c r="R45" s="1">
        <f t="shared" si="6"/>
        <v>0</v>
      </c>
      <c r="S45" s="1">
        <f t="shared" si="7"/>
        <v>0</v>
      </c>
      <c r="T45" s="1">
        <f t="shared" si="8"/>
        <v>0</v>
      </c>
      <c r="U45" s="1">
        <f t="shared" si="9"/>
        <v>0</v>
      </c>
    </row>
    <row r="46" spans="1:21">
      <c r="A46" s="5">
        <v>39610</v>
      </c>
      <c r="D46" s="1">
        <v>35.61</v>
      </c>
      <c r="E46" t="s">
        <v>19</v>
      </c>
      <c r="F46" t="s">
        <v>29</v>
      </c>
      <c r="K46" s="1">
        <f t="shared" si="0"/>
        <v>0</v>
      </c>
      <c r="L46" s="1">
        <f t="shared" si="1"/>
        <v>35.61</v>
      </c>
      <c r="M46" s="1">
        <f t="shared" si="2"/>
        <v>0</v>
      </c>
      <c r="N46" s="1">
        <f t="shared" si="3"/>
        <v>0</v>
      </c>
      <c r="O46" s="1">
        <f t="shared" si="10"/>
        <v>0</v>
      </c>
      <c r="P46" s="1">
        <f t="shared" si="4"/>
        <v>0</v>
      </c>
      <c r="Q46" s="1">
        <f t="shared" si="5"/>
        <v>0</v>
      </c>
      <c r="R46" s="1">
        <f t="shared" si="6"/>
        <v>0</v>
      </c>
      <c r="S46" s="1">
        <f t="shared" si="7"/>
        <v>0</v>
      </c>
      <c r="T46" s="1">
        <f t="shared" si="8"/>
        <v>0</v>
      </c>
      <c r="U46" s="1">
        <f t="shared" si="9"/>
        <v>0</v>
      </c>
    </row>
    <row r="47" spans="1:21">
      <c r="A47" s="5">
        <v>39610</v>
      </c>
      <c r="D47" s="1">
        <v>24.64</v>
      </c>
      <c r="E47" t="s">
        <v>19</v>
      </c>
      <c r="F47" t="s">
        <v>26</v>
      </c>
      <c r="G47" s="13">
        <f>SUM(D37:D47)</f>
        <v>416.85</v>
      </c>
      <c r="K47" s="1">
        <f t="shared" si="0"/>
        <v>0</v>
      </c>
      <c r="L47" s="1">
        <f t="shared" si="1"/>
        <v>24.64</v>
      </c>
      <c r="M47" s="1">
        <f t="shared" si="2"/>
        <v>0</v>
      </c>
      <c r="N47" s="1">
        <f t="shared" si="3"/>
        <v>0</v>
      </c>
      <c r="O47" s="1">
        <f t="shared" si="10"/>
        <v>0</v>
      </c>
      <c r="P47" s="1">
        <f t="shared" si="4"/>
        <v>0</v>
      </c>
      <c r="Q47" s="1">
        <f t="shared" si="5"/>
        <v>0</v>
      </c>
      <c r="R47" s="1">
        <f t="shared" si="6"/>
        <v>0</v>
      </c>
      <c r="S47" s="1">
        <f t="shared" si="7"/>
        <v>0</v>
      </c>
      <c r="T47" s="1">
        <f t="shared" si="8"/>
        <v>0</v>
      </c>
      <c r="U47" s="1">
        <f t="shared" si="9"/>
        <v>0</v>
      </c>
    </row>
    <row r="48" spans="1:21">
      <c r="A48" s="5">
        <v>39611</v>
      </c>
      <c r="B48" s="1">
        <v>30</v>
      </c>
      <c r="C48" t="s">
        <v>27</v>
      </c>
      <c r="D48" s="1">
        <v>30</v>
      </c>
      <c r="E48" t="s">
        <v>20</v>
      </c>
      <c r="F48" t="s">
        <v>5</v>
      </c>
      <c r="K48" s="1">
        <f t="shared" si="0"/>
        <v>30</v>
      </c>
      <c r="L48" s="1">
        <f t="shared" si="1"/>
        <v>0</v>
      </c>
      <c r="M48" s="1">
        <f t="shared" si="2"/>
        <v>0</v>
      </c>
      <c r="N48" s="1">
        <f t="shared" si="3"/>
        <v>0</v>
      </c>
      <c r="O48" s="1">
        <f t="shared" si="10"/>
        <v>0</v>
      </c>
      <c r="P48" s="1">
        <f t="shared" si="4"/>
        <v>30</v>
      </c>
      <c r="Q48" s="1">
        <f t="shared" si="5"/>
        <v>0</v>
      </c>
      <c r="R48" s="1">
        <f t="shared" si="6"/>
        <v>0</v>
      </c>
      <c r="S48" s="1">
        <f t="shared" si="7"/>
        <v>0</v>
      </c>
      <c r="T48" s="1">
        <f t="shared" si="8"/>
        <v>0</v>
      </c>
      <c r="U48" s="1">
        <f t="shared" si="9"/>
        <v>0</v>
      </c>
    </row>
    <row r="49" spans="1:21">
      <c r="A49" s="5">
        <v>39611</v>
      </c>
      <c r="D49" s="1">
        <v>45</v>
      </c>
      <c r="E49" t="s">
        <v>20</v>
      </c>
      <c r="F49" t="s">
        <v>5</v>
      </c>
      <c r="K49" s="1">
        <f t="shared" si="0"/>
        <v>45</v>
      </c>
      <c r="L49" s="1">
        <f t="shared" si="1"/>
        <v>0</v>
      </c>
      <c r="M49" s="1">
        <f t="shared" si="2"/>
        <v>0</v>
      </c>
      <c r="N49" s="1">
        <f t="shared" si="3"/>
        <v>0</v>
      </c>
      <c r="O49" s="1">
        <f t="shared" si="10"/>
        <v>0</v>
      </c>
      <c r="P49" s="1">
        <f t="shared" si="4"/>
        <v>45</v>
      </c>
      <c r="Q49" s="1">
        <f t="shared" si="5"/>
        <v>0</v>
      </c>
      <c r="R49" s="1">
        <f t="shared" si="6"/>
        <v>0</v>
      </c>
      <c r="S49" s="1">
        <f t="shared" si="7"/>
        <v>0</v>
      </c>
      <c r="T49" s="1">
        <f t="shared" si="8"/>
        <v>0</v>
      </c>
      <c r="U49" s="1">
        <f t="shared" si="9"/>
        <v>0</v>
      </c>
    </row>
    <row r="50" spans="1:21">
      <c r="A50" s="5">
        <v>39611</v>
      </c>
      <c r="D50" s="1">
        <v>24.9</v>
      </c>
      <c r="E50" t="s">
        <v>20</v>
      </c>
      <c r="F50" t="s">
        <v>5</v>
      </c>
      <c r="K50" s="1">
        <f t="shared" si="0"/>
        <v>24.9</v>
      </c>
      <c r="L50" s="1">
        <f t="shared" si="1"/>
        <v>0</v>
      </c>
      <c r="M50" s="1">
        <f t="shared" si="2"/>
        <v>0</v>
      </c>
      <c r="N50" s="1">
        <f t="shared" si="3"/>
        <v>0</v>
      </c>
      <c r="O50" s="1">
        <f t="shared" si="10"/>
        <v>0</v>
      </c>
      <c r="P50" s="1">
        <f t="shared" si="4"/>
        <v>24.9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0</v>
      </c>
      <c r="U50" s="1">
        <f t="shared" si="9"/>
        <v>0</v>
      </c>
    </row>
    <row r="51" spans="1:21">
      <c r="A51" s="5">
        <v>39611</v>
      </c>
      <c r="D51" s="1">
        <v>80</v>
      </c>
      <c r="E51" t="s">
        <v>20</v>
      </c>
      <c r="F51" t="s">
        <v>6</v>
      </c>
      <c r="K51" s="1">
        <f t="shared" si="0"/>
        <v>80</v>
      </c>
      <c r="L51" s="1">
        <f t="shared" si="1"/>
        <v>0</v>
      </c>
      <c r="M51" s="1">
        <f t="shared" si="2"/>
        <v>0</v>
      </c>
      <c r="N51" s="1">
        <f t="shared" si="3"/>
        <v>0</v>
      </c>
      <c r="O51" s="1">
        <f t="shared" si="10"/>
        <v>80</v>
      </c>
      <c r="P51" s="1">
        <f t="shared" si="4"/>
        <v>0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0</v>
      </c>
      <c r="U51" s="1">
        <f t="shared" si="9"/>
        <v>0</v>
      </c>
    </row>
    <row r="52" spans="1:21">
      <c r="A52" s="5">
        <v>39611</v>
      </c>
      <c r="D52" s="1">
        <v>19.899999999999999</v>
      </c>
      <c r="E52" t="s">
        <v>20</v>
      </c>
      <c r="F52" t="s">
        <v>8</v>
      </c>
      <c r="K52" s="1">
        <f t="shared" si="0"/>
        <v>19.899999999999999</v>
      </c>
      <c r="L52" s="1">
        <f t="shared" si="1"/>
        <v>0</v>
      </c>
      <c r="M52" s="1">
        <f t="shared" si="2"/>
        <v>0</v>
      </c>
      <c r="N52" s="1">
        <f t="shared" si="3"/>
        <v>0</v>
      </c>
      <c r="O52" s="1">
        <f t="shared" si="10"/>
        <v>0</v>
      </c>
      <c r="P52" s="1">
        <f t="shared" si="4"/>
        <v>0</v>
      </c>
      <c r="Q52" s="1">
        <f t="shared" si="5"/>
        <v>0</v>
      </c>
      <c r="R52" s="1">
        <f t="shared" si="6"/>
        <v>19.899999999999999</v>
      </c>
      <c r="S52" s="1">
        <f t="shared" si="7"/>
        <v>0</v>
      </c>
      <c r="T52" s="1">
        <f t="shared" si="8"/>
        <v>0</v>
      </c>
      <c r="U52" s="1">
        <f t="shared" si="9"/>
        <v>0</v>
      </c>
    </row>
    <row r="53" spans="1:21">
      <c r="A53" s="5">
        <v>39611</v>
      </c>
      <c r="D53" s="1">
        <v>24.9</v>
      </c>
      <c r="E53" t="s">
        <v>20</v>
      </c>
      <c r="F53" t="s">
        <v>13</v>
      </c>
      <c r="K53" s="1">
        <f t="shared" si="0"/>
        <v>24.9</v>
      </c>
      <c r="L53" s="1">
        <f t="shared" si="1"/>
        <v>0</v>
      </c>
      <c r="M53" s="1">
        <f t="shared" si="2"/>
        <v>0</v>
      </c>
      <c r="N53" s="1">
        <f t="shared" si="3"/>
        <v>0</v>
      </c>
      <c r="O53" s="1">
        <f t="shared" si="10"/>
        <v>0</v>
      </c>
      <c r="P53" s="1">
        <f t="shared" si="4"/>
        <v>0</v>
      </c>
      <c r="Q53" s="1">
        <f t="shared" si="5"/>
        <v>24.9</v>
      </c>
      <c r="R53" s="1">
        <f t="shared" si="6"/>
        <v>0</v>
      </c>
      <c r="S53" s="1">
        <f t="shared" si="7"/>
        <v>0</v>
      </c>
      <c r="T53" s="1">
        <f t="shared" si="8"/>
        <v>0</v>
      </c>
      <c r="U53" s="1">
        <f t="shared" si="9"/>
        <v>0</v>
      </c>
    </row>
    <row r="54" spans="1:21">
      <c r="A54" s="5">
        <v>39611</v>
      </c>
      <c r="D54" s="1">
        <v>42.56</v>
      </c>
      <c r="E54" t="s">
        <v>19</v>
      </c>
      <c r="F54" t="s">
        <v>29</v>
      </c>
      <c r="K54" s="1">
        <f t="shared" si="0"/>
        <v>0</v>
      </c>
      <c r="L54" s="1">
        <f t="shared" si="1"/>
        <v>42.56</v>
      </c>
      <c r="M54" s="1">
        <f t="shared" si="2"/>
        <v>0</v>
      </c>
      <c r="N54" s="1">
        <f t="shared" si="3"/>
        <v>0</v>
      </c>
      <c r="O54" s="1">
        <f t="shared" si="10"/>
        <v>0</v>
      </c>
      <c r="P54" s="1">
        <f t="shared" si="4"/>
        <v>0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0</v>
      </c>
      <c r="U54" s="1">
        <f t="shared" si="9"/>
        <v>0</v>
      </c>
    </row>
    <row r="55" spans="1:21">
      <c r="A55" s="5">
        <v>39611</v>
      </c>
      <c r="B55" s="1">
        <v>123.4</v>
      </c>
      <c r="C55" t="s">
        <v>30</v>
      </c>
      <c r="D55" s="1">
        <v>10.9</v>
      </c>
      <c r="E55" t="s">
        <v>19</v>
      </c>
      <c r="F55" t="s">
        <v>26</v>
      </c>
      <c r="K55" s="1">
        <f t="shared" si="0"/>
        <v>0</v>
      </c>
      <c r="L55" s="1">
        <f t="shared" si="1"/>
        <v>10.9</v>
      </c>
      <c r="M55" s="1">
        <f t="shared" si="2"/>
        <v>0</v>
      </c>
      <c r="N55" s="1">
        <f t="shared" si="3"/>
        <v>0</v>
      </c>
      <c r="O55" s="1">
        <f t="shared" si="10"/>
        <v>0</v>
      </c>
      <c r="P55" s="1">
        <f t="shared" si="4"/>
        <v>0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0</v>
      </c>
      <c r="U55" s="1">
        <f t="shared" si="9"/>
        <v>0</v>
      </c>
    </row>
    <row r="56" spans="1:21">
      <c r="A56" s="5">
        <v>39611</v>
      </c>
      <c r="D56" s="1">
        <v>62</v>
      </c>
      <c r="E56" t="s">
        <v>21</v>
      </c>
      <c r="G56" s="13">
        <f>SUM(D48:D56)</f>
        <v>340.15999999999997</v>
      </c>
      <c r="K56" s="1">
        <f t="shared" si="0"/>
        <v>0</v>
      </c>
      <c r="L56" s="1">
        <f t="shared" si="1"/>
        <v>0</v>
      </c>
      <c r="M56" s="1">
        <f t="shared" si="2"/>
        <v>62</v>
      </c>
      <c r="N56" s="1">
        <f t="shared" si="3"/>
        <v>0</v>
      </c>
      <c r="O56" s="1">
        <f t="shared" si="10"/>
        <v>0</v>
      </c>
      <c r="P56" s="1">
        <f t="shared" si="4"/>
        <v>0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0</v>
      </c>
      <c r="U56" s="1">
        <f t="shared" si="9"/>
        <v>0</v>
      </c>
    </row>
    <row r="57" spans="1:21">
      <c r="A57" s="5">
        <v>39612</v>
      </c>
      <c r="D57" s="1">
        <v>49.8</v>
      </c>
      <c r="E57" t="s">
        <v>20</v>
      </c>
      <c r="F57" t="s">
        <v>6</v>
      </c>
      <c r="K57" s="1">
        <f t="shared" si="0"/>
        <v>49.8</v>
      </c>
      <c r="L57" s="1">
        <f t="shared" si="1"/>
        <v>0</v>
      </c>
      <c r="M57" s="1">
        <f t="shared" si="2"/>
        <v>0</v>
      </c>
      <c r="N57" s="1">
        <f t="shared" si="3"/>
        <v>0</v>
      </c>
      <c r="O57" s="1">
        <f t="shared" si="10"/>
        <v>49.8</v>
      </c>
      <c r="P57" s="1">
        <f t="shared" si="4"/>
        <v>0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0</v>
      </c>
      <c r="U57" s="1">
        <f t="shared" si="9"/>
        <v>0</v>
      </c>
    </row>
    <row r="58" spans="1:21">
      <c r="A58" s="5">
        <v>39612</v>
      </c>
      <c r="B58" s="1">
        <v>5</v>
      </c>
      <c r="C58" t="s">
        <v>14</v>
      </c>
      <c r="D58" s="1">
        <v>24.9</v>
      </c>
      <c r="E58" t="s">
        <v>20</v>
      </c>
      <c r="F58" t="s">
        <v>13</v>
      </c>
      <c r="K58" s="1">
        <f t="shared" si="0"/>
        <v>24.9</v>
      </c>
      <c r="L58" s="1">
        <f t="shared" si="1"/>
        <v>0</v>
      </c>
      <c r="M58" s="1">
        <f t="shared" si="2"/>
        <v>0</v>
      </c>
      <c r="N58" s="1">
        <f t="shared" si="3"/>
        <v>0</v>
      </c>
      <c r="O58" s="1">
        <f t="shared" si="10"/>
        <v>0</v>
      </c>
      <c r="P58" s="1">
        <f t="shared" si="4"/>
        <v>0</v>
      </c>
      <c r="Q58" s="1">
        <f t="shared" si="5"/>
        <v>24.9</v>
      </c>
      <c r="R58" s="1">
        <f t="shared" si="6"/>
        <v>0</v>
      </c>
      <c r="S58" s="1">
        <f t="shared" si="7"/>
        <v>0</v>
      </c>
      <c r="T58" s="1">
        <f t="shared" si="8"/>
        <v>0</v>
      </c>
      <c r="U58" s="1">
        <f t="shared" si="9"/>
        <v>0</v>
      </c>
    </row>
    <row r="59" spans="1:21">
      <c r="A59" s="5">
        <v>39612</v>
      </c>
      <c r="D59" s="1">
        <v>44.9</v>
      </c>
      <c r="E59" t="s">
        <v>20</v>
      </c>
      <c r="F59" t="s">
        <v>13</v>
      </c>
      <c r="K59" s="1">
        <f t="shared" si="0"/>
        <v>44.9</v>
      </c>
      <c r="L59" s="1">
        <f t="shared" si="1"/>
        <v>0</v>
      </c>
      <c r="M59" s="1">
        <f t="shared" si="2"/>
        <v>0</v>
      </c>
      <c r="N59" s="1">
        <f t="shared" si="3"/>
        <v>0</v>
      </c>
      <c r="O59" s="1">
        <f t="shared" si="10"/>
        <v>0</v>
      </c>
      <c r="P59" s="1">
        <f t="shared" si="4"/>
        <v>0</v>
      </c>
      <c r="Q59" s="1">
        <f t="shared" si="5"/>
        <v>44.9</v>
      </c>
      <c r="R59" s="1">
        <f t="shared" si="6"/>
        <v>0</v>
      </c>
      <c r="S59" s="1">
        <f t="shared" si="7"/>
        <v>0</v>
      </c>
      <c r="T59" s="1">
        <f t="shared" si="8"/>
        <v>0</v>
      </c>
      <c r="U59" s="1">
        <f t="shared" si="9"/>
        <v>0</v>
      </c>
    </row>
    <row r="60" spans="1:21">
      <c r="A60" s="5">
        <v>39612</v>
      </c>
      <c r="D60" s="1">
        <v>43</v>
      </c>
      <c r="E60" t="s">
        <v>20</v>
      </c>
      <c r="F60" t="s">
        <v>6</v>
      </c>
      <c r="K60" s="1">
        <f t="shared" si="0"/>
        <v>43</v>
      </c>
      <c r="L60" s="1">
        <f t="shared" si="1"/>
        <v>0</v>
      </c>
      <c r="M60" s="1">
        <f t="shared" si="2"/>
        <v>0</v>
      </c>
      <c r="N60" s="1">
        <f t="shared" si="3"/>
        <v>0</v>
      </c>
      <c r="O60" s="1">
        <f t="shared" si="10"/>
        <v>43</v>
      </c>
      <c r="P60" s="1">
        <f t="shared" si="4"/>
        <v>0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0</v>
      </c>
      <c r="U60" s="1">
        <f t="shared" si="9"/>
        <v>0</v>
      </c>
    </row>
    <row r="61" spans="1:21">
      <c r="A61" s="5">
        <v>39612</v>
      </c>
      <c r="D61" s="1">
        <v>39</v>
      </c>
      <c r="E61" t="s">
        <v>21</v>
      </c>
      <c r="K61" s="1">
        <f t="shared" si="0"/>
        <v>0</v>
      </c>
      <c r="L61" s="1">
        <f t="shared" si="1"/>
        <v>0</v>
      </c>
      <c r="M61" s="1">
        <f t="shared" si="2"/>
        <v>39</v>
      </c>
      <c r="N61" s="1">
        <f t="shared" si="3"/>
        <v>0</v>
      </c>
      <c r="O61" s="1">
        <f t="shared" si="10"/>
        <v>0</v>
      </c>
      <c r="P61" s="1">
        <f t="shared" si="4"/>
        <v>0</v>
      </c>
      <c r="Q61" s="1">
        <f t="shared" si="5"/>
        <v>0</v>
      </c>
      <c r="R61" s="1">
        <f t="shared" si="6"/>
        <v>0</v>
      </c>
      <c r="S61" s="1">
        <f t="shared" si="7"/>
        <v>0</v>
      </c>
      <c r="T61" s="1">
        <f t="shared" si="8"/>
        <v>0</v>
      </c>
      <c r="U61" s="1">
        <f t="shared" si="9"/>
        <v>0</v>
      </c>
    </row>
    <row r="62" spans="1:21">
      <c r="A62" s="5">
        <v>39612</v>
      </c>
      <c r="D62" s="1">
        <v>32.9</v>
      </c>
      <c r="E62" t="s">
        <v>19</v>
      </c>
      <c r="F62" t="s">
        <v>29</v>
      </c>
      <c r="K62" s="1">
        <f t="shared" si="0"/>
        <v>0</v>
      </c>
      <c r="L62" s="1">
        <f t="shared" si="1"/>
        <v>32.9</v>
      </c>
      <c r="M62" s="1">
        <f t="shared" si="2"/>
        <v>0</v>
      </c>
      <c r="N62" s="1">
        <f t="shared" si="3"/>
        <v>0</v>
      </c>
      <c r="O62" s="1">
        <f t="shared" si="10"/>
        <v>0</v>
      </c>
      <c r="P62" s="1">
        <f t="shared" si="4"/>
        <v>0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0</v>
      </c>
      <c r="U62" s="1">
        <f t="shared" si="9"/>
        <v>0</v>
      </c>
    </row>
    <row r="63" spans="1:21">
      <c r="A63" s="5">
        <v>39612</v>
      </c>
      <c r="D63" s="1">
        <v>15</v>
      </c>
      <c r="E63" t="s">
        <v>19</v>
      </c>
      <c r="F63" t="s">
        <v>26</v>
      </c>
      <c r="G63" s="13">
        <f>SUM(D57:D63)</f>
        <v>249.5</v>
      </c>
      <c r="K63" s="1">
        <f t="shared" si="0"/>
        <v>0</v>
      </c>
      <c r="L63" s="1">
        <f t="shared" si="1"/>
        <v>15</v>
      </c>
      <c r="M63" s="1">
        <f t="shared" si="2"/>
        <v>0</v>
      </c>
      <c r="N63" s="1">
        <f t="shared" si="3"/>
        <v>0</v>
      </c>
      <c r="O63" s="1">
        <f t="shared" si="10"/>
        <v>0</v>
      </c>
      <c r="P63" s="1">
        <f t="shared" si="4"/>
        <v>0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0</v>
      </c>
      <c r="U63" s="1">
        <f t="shared" si="9"/>
        <v>0</v>
      </c>
    </row>
    <row r="64" spans="1:21">
      <c r="A64" s="5">
        <v>39613</v>
      </c>
      <c r="B64" s="1">
        <v>219.23</v>
      </c>
      <c r="C64" t="s">
        <v>31</v>
      </c>
      <c r="D64" s="1">
        <v>29.9</v>
      </c>
      <c r="E64" t="s">
        <v>20</v>
      </c>
      <c r="F64" t="s">
        <v>6</v>
      </c>
      <c r="K64" s="1">
        <f t="shared" si="0"/>
        <v>29.9</v>
      </c>
      <c r="L64" s="1">
        <f t="shared" si="1"/>
        <v>0</v>
      </c>
      <c r="M64" s="1">
        <f t="shared" si="2"/>
        <v>0</v>
      </c>
      <c r="N64" s="1">
        <f t="shared" si="3"/>
        <v>0</v>
      </c>
      <c r="O64" s="1">
        <f t="shared" si="10"/>
        <v>29.9</v>
      </c>
      <c r="P64" s="1">
        <f t="shared" si="4"/>
        <v>0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0</v>
      </c>
      <c r="U64" s="1">
        <f t="shared" si="9"/>
        <v>0</v>
      </c>
    </row>
    <row r="65" spans="1:21">
      <c r="A65" s="5">
        <v>39613</v>
      </c>
      <c r="B65" s="1">
        <v>218.48</v>
      </c>
      <c r="C65" t="s">
        <v>32</v>
      </c>
      <c r="D65" s="1">
        <v>43</v>
      </c>
      <c r="E65" t="s">
        <v>21</v>
      </c>
      <c r="K65" s="1">
        <f t="shared" si="0"/>
        <v>0</v>
      </c>
      <c r="L65" s="1">
        <f t="shared" si="1"/>
        <v>0</v>
      </c>
      <c r="M65" s="1">
        <f t="shared" si="2"/>
        <v>43</v>
      </c>
      <c r="N65" s="1">
        <f t="shared" si="3"/>
        <v>0</v>
      </c>
      <c r="O65" s="1">
        <f t="shared" si="10"/>
        <v>0</v>
      </c>
      <c r="P65" s="1">
        <f t="shared" si="4"/>
        <v>0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0</v>
      </c>
      <c r="U65" s="1">
        <f t="shared" si="9"/>
        <v>0</v>
      </c>
    </row>
    <row r="66" spans="1:21">
      <c r="A66" s="5">
        <v>39613</v>
      </c>
      <c r="D66" s="1">
        <v>64.400000000000006</v>
      </c>
      <c r="E66" t="s">
        <v>19</v>
      </c>
      <c r="F66" t="s">
        <v>29</v>
      </c>
      <c r="K66" s="1">
        <f t="shared" si="0"/>
        <v>0</v>
      </c>
      <c r="L66" s="1">
        <f t="shared" si="1"/>
        <v>64.400000000000006</v>
      </c>
      <c r="M66" s="1">
        <f t="shared" si="2"/>
        <v>0</v>
      </c>
      <c r="N66" s="1">
        <f t="shared" si="3"/>
        <v>0</v>
      </c>
      <c r="O66" s="1">
        <f t="shared" si="10"/>
        <v>0</v>
      </c>
      <c r="P66" s="1">
        <f t="shared" si="4"/>
        <v>0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0</v>
      </c>
      <c r="U66" s="1">
        <f t="shared" si="9"/>
        <v>0</v>
      </c>
    </row>
    <row r="67" spans="1:21">
      <c r="A67" s="5">
        <v>39613</v>
      </c>
      <c r="D67" s="1">
        <v>3.35</v>
      </c>
      <c r="E67" t="s">
        <v>19</v>
      </c>
      <c r="F67" t="s">
        <v>26</v>
      </c>
      <c r="G67" s="13">
        <f>SUM(D64:D67)</f>
        <v>140.65</v>
      </c>
      <c r="K67" s="1">
        <f t="shared" ref="K67:K130" si="11">IF(E67="lojas",D67,0)</f>
        <v>0</v>
      </c>
      <c r="L67" s="1">
        <f t="shared" ref="L67:L130" si="12">IF(E67="lanhouse",D67,0)</f>
        <v>3.35</v>
      </c>
      <c r="M67" s="1">
        <f t="shared" ref="M67:M130" si="13">IF(E67="celular",D67,0)</f>
        <v>0</v>
      </c>
      <c r="N67" s="1">
        <f t="shared" ref="N67:N130" si="14">IF(F67="caixa",D67,0)</f>
        <v>0</v>
      </c>
      <c r="O67" s="1">
        <f t="shared" si="10"/>
        <v>0</v>
      </c>
      <c r="P67" s="1">
        <f t="shared" ref="P67:P130" si="15">IF(F67="bradesco",D67,0)</f>
        <v>0</v>
      </c>
      <c r="Q67" s="1">
        <f t="shared" ref="Q67:Q130" si="16">IF(F67="banco real",D67,0)</f>
        <v>0</v>
      </c>
      <c r="R67" s="1">
        <f t="shared" ref="R67:R130" si="17">IF(F67="itau",D67,0)</f>
        <v>0</v>
      </c>
      <c r="S67" s="1">
        <f t="shared" ref="S67:S130" si="18">IF(F67="pseg",D67,0)</f>
        <v>0</v>
      </c>
      <c r="T67" s="1">
        <f t="shared" ref="T67:T130" si="19">IF(C67="pessoal",B67,0)</f>
        <v>0</v>
      </c>
      <c r="U67" s="1">
        <f t="shared" ref="U67:U130" si="20">IF(C67="cart cel",B67,0)</f>
        <v>0</v>
      </c>
    </row>
    <row r="68" spans="1:21">
      <c r="A68" s="5">
        <v>39615</v>
      </c>
      <c r="B68" s="1">
        <v>2</v>
      </c>
      <c r="C68" t="s">
        <v>14</v>
      </c>
      <c r="D68" s="1">
        <v>44.9</v>
      </c>
      <c r="E68" t="s">
        <v>20</v>
      </c>
      <c r="F68" t="s">
        <v>5</v>
      </c>
      <c r="K68" s="1">
        <f t="shared" si="11"/>
        <v>44.9</v>
      </c>
      <c r="L68" s="1">
        <f t="shared" si="12"/>
        <v>0</v>
      </c>
      <c r="M68" s="1">
        <f t="shared" si="13"/>
        <v>0</v>
      </c>
      <c r="N68" s="1">
        <f t="shared" si="14"/>
        <v>0</v>
      </c>
      <c r="O68" s="1">
        <f t="shared" ref="O68:O131" si="21">IF(F68="bb",D68,0)</f>
        <v>0</v>
      </c>
      <c r="P68" s="1">
        <f t="shared" si="15"/>
        <v>44.9</v>
      </c>
      <c r="Q68" s="1">
        <f t="shared" si="16"/>
        <v>0</v>
      </c>
      <c r="R68" s="1">
        <f t="shared" si="17"/>
        <v>0</v>
      </c>
      <c r="S68" s="1">
        <f t="shared" si="18"/>
        <v>0</v>
      </c>
      <c r="T68" s="1">
        <f t="shared" si="19"/>
        <v>0</v>
      </c>
      <c r="U68" s="1">
        <f t="shared" si="20"/>
        <v>0</v>
      </c>
    </row>
    <row r="69" spans="1:21">
      <c r="A69" s="5">
        <v>39615</v>
      </c>
      <c r="B69" s="1">
        <v>88</v>
      </c>
      <c r="C69" t="s">
        <v>12</v>
      </c>
      <c r="D69" s="1">
        <v>19.899999999999999</v>
      </c>
      <c r="E69" t="s">
        <v>20</v>
      </c>
      <c r="F69" t="s">
        <v>7</v>
      </c>
      <c r="K69" s="1">
        <f t="shared" si="11"/>
        <v>19.899999999999999</v>
      </c>
      <c r="L69" s="1">
        <f t="shared" si="12"/>
        <v>0</v>
      </c>
      <c r="M69" s="1">
        <f t="shared" si="13"/>
        <v>0</v>
      </c>
      <c r="N69" s="1">
        <f t="shared" si="14"/>
        <v>19.899999999999999</v>
      </c>
      <c r="O69" s="1">
        <f t="shared" si="21"/>
        <v>0</v>
      </c>
      <c r="P69" s="1">
        <f t="shared" si="15"/>
        <v>0</v>
      </c>
      <c r="Q69" s="1">
        <f t="shared" si="16"/>
        <v>0</v>
      </c>
      <c r="R69" s="1">
        <f t="shared" si="17"/>
        <v>0</v>
      </c>
      <c r="S69" s="1">
        <f t="shared" si="18"/>
        <v>0</v>
      </c>
      <c r="T69" s="1">
        <f t="shared" si="19"/>
        <v>0</v>
      </c>
      <c r="U69" s="1">
        <f t="shared" si="20"/>
        <v>0</v>
      </c>
    </row>
    <row r="70" spans="1:21">
      <c r="A70" s="5">
        <v>39615</v>
      </c>
      <c r="D70" s="1">
        <v>49.48</v>
      </c>
      <c r="E70" t="s">
        <v>19</v>
      </c>
      <c r="F70" t="s">
        <v>29</v>
      </c>
      <c r="K70" s="1">
        <f t="shared" si="11"/>
        <v>0</v>
      </c>
      <c r="L70" s="1">
        <f t="shared" si="12"/>
        <v>49.48</v>
      </c>
      <c r="M70" s="1">
        <f t="shared" si="13"/>
        <v>0</v>
      </c>
      <c r="N70" s="1">
        <f t="shared" si="14"/>
        <v>0</v>
      </c>
      <c r="O70" s="1">
        <f t="shared" si="21"/>
        <v>0</v>
      </c>
      <c r="P70" s="1">
        <f t="shared" si="15"/>
        <v>0</v>
      </c>
      <c r="Q70" s="1">
        <f t="shared" si="16"/>
        <v>0</v>
      </c>
      <c r="R70" s="1">
        <f t="shared" si="17"/>
        <v>0</v>
      </c>
      <c r="S70" s="1">
        <f t="shared" si="18"/>
        <v>0</v>
      </c>
      <c r="T70" s="1">
        <f t="shared" si="19"/>
        <v>0</v>
      </c>
      <c r="U70" s="1">
        <f t="shared" si="20"/>
        <v>0</v>
      </c>
    </row>
    <row r="71" spans="1:21">
      <c r="A71" s="5">
        <v>39615</v>
      </c>
      <c r="D71" s="1">
        <v>28</v>
      </c>
      <c r="E71" t="s">
        <v>21</v>
      </c>
      <c r="K71" s="1">
        <f t="shared" si="11"/>
        <v>0</v>
      </c>
      <c r="L71" s="1">
        <f t="shared" si="12"/>
        <v>0</v>
      </c>
      <c r="M71" s="1">
        <f t="shared" si="13"/>
        <v>28</v>
      </c>
      <c r="N71" s="1">
        <f t="shared" si="14"/>
        <v>0</v>
      </c>
      <c r="O71" s="1">
        <f t="shared" si="21"/>
        <v>0</v>
      </c>
      <c r="P71" s="1">
        <f t="shared" si="15"/>
        <v>0</v>
      </c>
      <c r="Q71" s="1">
        <f t="shared" si="16"/>
        <v>0</v>
      </c>
      <c r="R71" s="1">
        <f t="shared" si="17"/>
        <v>0</v>
      </c>
      <c r="S71" s="1">
        <f t="shared" si="18"/>
        <v>0</v>
      </c>
      <c r="T71" s="1">
        <f t="shared" si="19"/>
        <v>0</v>
      </c>
      <c r="U71" s="1">
        <f t="shared" si="20"/>
        <v>0</v>
      </c>
    </row>
    <row r="72" spans="1:21">
      <c r="A72" s="5">
        <v>39615</v>
      </c>
      <c r="D72" s="1">
        <v>10.32</v>
      </c>
      <c r="E72" t="s">
        <v>19</v>
      </c>
      <c r="F72" t="s">
        <v>26</v>
      </c>
      <c r="K72" s="1">
        <f t="shared" si="11"/>
        <v>0</v>
      </c>
      <c r="L72" s="1">
        <f t="shared" si="12"/>
        <v>10.32</v>
      </c>
      <c r="M72" s="1">
        <f t="shared" si="13"/>
        <v>0</v>
      </c>
      <c r="N72" s="1">
        <f t="shared" si="14"/>
        <v>0</v>
      </c>
      <c r="O72" s="1">
        <f t="shared" si="21"/>
        <v>0</v>
      </c>
      <c r="P72" s="1">
        <f t="shared" si="15"/>
        <v>0</v>
      </c>
      <c r="Q72" s="1">
        <f t="shared" si="16"/>
        <v>0</v>
      </c>
      <c r="R72" s="1">
        <f t="shared" si="17"/>
        <v>0</v>
      </c>
      <c r="S72" s="1">
        <f t="shared" si="18"/>
        <v>0</v>
      </c>
      <c r="T72" s="1">
        <f t="shared" si="19"/>
        <v>0</v>
      </c>
      <c r="U72" s="1">
        <f t="shared" si="20"/>
        <v>0</v>
      </c>
    </row>
    <row r="73" spans="1:21">
      <c r="A73" s="5">
        <v>39616</v>
      </c>
      <c r="B73" s="1">
        <v>274.83999999999997</v>
      </c>
      <c r="D73" s="1">
        <v>24.9</v>
      </c>
      <c r="E73" t="s">
        <v>20</v>
      </c>
      <c r="F73" s="13" t="s">
        <v>13</v>
      </c>
      <c r="K73" s="1">
        <f t="shared" si="11"/>
        <v>24.9</v>
      </c>
      <c r="L73" s="1">
        <f t="shared" si="12"/>
        <v>0</v>
      </c>
      <c r="M73" s="1">
        <f t="shared" si="13"/>
        <v>0</v>
      </c>
      <c r="N73" s="1">
        <f t="shared" si="14"/>
        <v>0</v>
      </c>
      <c r="O73" s="1">
        <f t="shared" si="21"/>
        <v>0</v>
      </c>
      <c r="P73" s="1">
        <f t="shared" si="15"/>
        <v>0</v>
      </c>
      <c r="Q73" s="1">
        <f t="shared" si="16"/>
        <v>24.9</v>
      </c>
      <c r="R73" s="1">
        <f t="shared" si="17"/>
        <v>0</v>
      </c>
      <c r="S73" s="1">
        <f t="shared" si="18"/>
        <v>0</v>
      </c>
      <c r="T73" s="1">
        <f t="shared" si="19"/>
        <v>0</v>
      </c>
      <c r="U73" s="1">
        <f t="shared" si="20"/>
        <v>0</v>
      </c>
    </row>
    <row r="74" spans="1:21">
      <c r="A74" s="5">
        <v>39616</v>
      </c>
      <c r="B74" s="1">
        <v>30</v>
      </c>
      <c r="C74" t="s">
        <v>27</v>
      </c>
      <c r="D74" s="1">
        <v>49.8</v>
      </c>
      <c r="E74" t="s">
        <v>20</v>
      </c>
      <c r="F74" t="s">
        <v>7</v>
      </c>
      <c r="K74" s="1">
        <f t="shared" si="11"/>
        <v>49.8</v>
      </c>
      <c r="L74" s="1">
        <f t="shared" si="12"/>
        <v>0</v>
      </c>
      <c r="M74" s="1">
        <f t="shared" si="13"/>
        <v>0</v>
      </c>
      <c r="N74" s="1">
        <f t="shared" si="14"/>
        <v>49.8</v>
      </c>
      <c r="O74" s="1">
        <f t="shared" si="21"/>
        <v>0</v>
      </c>
      <c r="P74" s="1">
        <f t="shared" si="15"/>
        <v>0</v>
      </c>
      <c r="Q74" s="1">
        <f t="shared" si="16"/>
        <v>0</v>
      </c>
      <c r="R74" s="1">
        <f t="shared" si="17"/>
        <v>0</v>
      </c>
      <c r="S74" s="1">
        <f t="shared" si="18"/>
        <v>0</v>
      </c>
      <c r="T74" s="1">
        <f t="shared" si="19"/>
        <v>0</v>
      </c>
      <c r="U74" s="1">
        <f t="shared" si="20"/>
        <v>0</v>
      </c>
    </row>
    <row r="75" spans="1:21">
      <c r="A75" s="5">
        <v>39616</v>
      </c>
      <c r="B75" s="1">
        <v>2</v>
      </c>
      <c r="C75" t="s">
        <v>14</v>
      </c>
      <c r="D75" s="1">
        <v>29.9</v>
      </c>
      <c r="E75" t="s">
        <v>20</v>
      </c>
      <c r="F75" t="s">
        <v>5</v>
      </c>
      <c r="K75" s="1">
        <f t="shared" si="11"/>
        <v>29.9</v>
      </c>
      <c r="L75" s="1">
        <f t="shared" si="12"/>
        <v>0</v>
      </c>
      <c r="M75" s="1">
        <f t="shared" si="13"/>
        <v>0</v>
      </c>
      <c r="N75" s="1">
        <f t="shared" si="14"/>
        <v>0</v>
      </c>
      <c r="O75" s="1">
        <f t="shared" si="21"/>
        <v>0</v>
      </c>
      <c r="P75" s="1">
        <f t="shared" si="15"/>
        <v>29.9</v>
      </c>
      <c r="Q75" s="1">
        <f t="shared" si="16"/>
        <v>0</v>
      </c>
      <c r="R75" s="1">
        <f t="shared" si="17"/>
        <v>0</v>
      </c>
      <c r="S75" s="1">
        <f t="shared" si="18"/>
        <v>0</v>
      </c>
      <c r="T75" s="1">
        <f t="shared" si="19"/>
        <v>0</v>
      </c>
      <c r="U75" s="1">
        <f t="shared" si="20"/>
        <v>0</v>
      </c>
    </row>
    <row r="76" spans="1:21">
      <c r="A76" s="5">
        <v>39616</v>
      </c>
      <c r="D76" s="1">
        <v>30</v>
      </c>
      <c r="E76" t="s">
        <v>20</v>
      </c>
      <c r="F76" t="s">
        <v>6</v>
      </c>
      <c r="K76" s="1">
        <f t="shared" si="11"/>
        <v>30</v>
      </c>
      <c r="L76" s="1">
        <f t="shared" si="12"/>
        <v>0</v>
      </c>
      <c r="M76" s="1">
        <f t="shared" si="13"/>
        <v>0</v>
      </c>
      <c r="N76" s="1">
        <f t="shared" si="14"/>
        <v>0</v>
      </c>
      <c r="O76" s="1">
        <f t="shared" si="21"/>
        <v>30</v>
      </c>
      <c r="P76" s="1">
        <f t="shared" si="15"/>
        <v>0</v>
      </c>
      <c r="Q76" s="1">
        <f t="shared" si="16"/>
        <v>0</v>
      </c>
      <c r="R76" s="1">
        <f t="shared" si="17"/>
        <v>0</v>
      </c>
      <c r="S76" s="1">
        <f t="shared" si="18"/>
        <v>0</v>
      </c>
      <c r="T76" s="1">
        <f t="shared" si="19"/>
        <v>0</v>
      </c>
      <c r="U76" s="1">
        <f t="shared" si="20"/>
        <v>0</v>
      </c>
    </row>
    <row r="77" spans="1:21">
      <c r="A77" s="5">
        <v>39616</v>
      </c>
      <c r="D77" s="1">
        <v>64.8</v>
      </c>
      <c r="E77" t="s">
        <v>20</v>
      </c>
      <c r="F77" t="s">
        <v>7</v>
      </c>
      <c r="K77" s="1">
        <f t="shared" si="11"/>
        <v>64.8</v>
      </c>
      <c r="L77" s="1">
        <f t="shared" si="12"/>
        <v>0</v>
      </c>
      <c r="M77" s="1">
        <f t="shared" si="13"/>
        <v>0</v>
      </c>
      <c r="N77" s="1">
        <f t="shared" si="14"/>
        <v>64.8</v>
      </c>
      <c r="O77" s="1">
        <f t="shared" si="21"/>
        <v>0</v>
      </c>
      <c r="P77" s="1">
        <f t="shared" si="15"/>
        <v>0</v>
      </c>
      <c r="Q77" s="1">
        <f t="shared" si="16"/>
        <v>0</v>
      </c>
      <c r="R77" s="1">
        <f t="shared" si="17"/>
        <v>0</v>
      </c>
      <c r="S77" s="1">
        <f t="shared" si="18"/>
        <v>0</v>
      </c>
      <c r="T77" s="1">
        <f t="shared" si="19"/>
        <v>0</v>
      </c>
      <c r="U77" s="1">
        <f t="shared" si="20"/>
        <v>0</v>
      </c>
    </row>
    <row r="78" spans="1:21">
      <c r="A78" s="5">
        <v>39616</v>
      </c>
      <c r="D78" s="1">
        <v>14</v>
      </c>
      <c r="E78" t="s">
        <v>20</v>
      </c>
      <c r="F78" t="s">
        <v>5</v>
      </c>
      <c r="K78" s="1">
        <f t="shared" si="11"/>
        <v>14</v>
      </c>
      <c r="L78" s="1">
        <f t="shared" si="12"/>
        <v>0</v>
      </c>
      <c r="M78" s="1">
        <f t="shared" si="13"/>
        <v>0</v>
      </c>
      <c r="N78" s="1">
        <f t="shared" si="14"/>
        <v>0</v>
      </c>
      <c r="O78" s="1">
        <f t="shared" si="21"/>
        <v>0</v>
      </c>
      <c r="P78" s="1">
        <f t="shared" si="15"/>
        <v>14</v>
      </c>
      <c r="Q78" s="1">
        <f t="shared" si="16"/>
        <v>0</v>
      </c>
      <c r="R78" s="1">
        <f t="shared" si="17"/>
        <v>0</v>
      </c>
      <c r="S78" s="1">
        <f t="shared" si="18"/>
        <v>0</v>
      </c>
      <c r="T78" s="1">
        <f t="shared" si="19"/>
        <v>0</v>
      </c>
      <c r="U78" s="1">
        <f t="shared" si="20"/>
        <v>0</v>
      </c>
    </row>
    <row r="79" spans="1:21">
      <c r="A79" s="5">
        <v>39616</v>
      </c>
      <c r="D79" s="1">
        <v>64.8</v>
      </c>
      <c r="E79" t="s">
        <v>20</v>
      </c>
      <c r="F79" t="s">
        <v>6</v>
      </c>
      <c r="K79" s="1">
        <f t="shared" si="11"/>
        <v>64.8</v>
      </c>
      <c r="L79" s="1">
        <f t="shared" si="12"/>
        <v>0</v>
      </c>
      <c r="M79" s="1">
        <f t="shared" si="13"/>
        <v>0</v>
      </c>
      <c r="N79" s="1">
        <f t="shared" si="14"/>
        <v>0</v>
      </c>
      <c r="O79" s="1">
        <f t="shared" si="21"/>
        <v>64.8</v>
      </c>
      <c r="P79" s="1">
        <f t="shared" si="15"/>
        <v>0</v>
      </c>
      <c r="Q79" s="1">
        <f t="shared" si="16"/>
        <v>0</v>
      </c>
      <c r="R79" s="1">
        <f t="shared" si="17"/>
        <v>0</v>
      </c>
      <c r="S79" s="1">
        <f t="shared" si="18"/>
        <v>0</v>
      </c>
      <c r="T79" s="1">
        <f t="shared" si="19"/>
        <v>0</v>
      </c>
      <c r="U79" s="1">
        <f t="shared" si="20"/>
        <v>0</v>
      </c>
    </row>
    <row r="80" spans="1:21">
      <c r="A80" s="5">
        <v>39616</v>
      </c>
      <c r="D80" s="1">
        <v>41.85</v>
      </c>
      <c r="E80" t="s">
        <v>19</v>
      </c>
      <c r="K80" s="1">
        <f t="shared" si="11"/>
        <v>0</v>
      </c>
      <c r="L80" s="1">
        <f t="shared" si="12"/>
        <v>41.85</v>
      </c>
      <c r="M80" s="1">
        <f t="shared" si="13"/>
        <v>0</v>
      </c>
      <c r="N80" s="1">
        <f t="shared" si="14"/>
        <v>0</v>
      </c>
      <c r="O80" s="1">
        <f t="shared" si="21"/>
        <v>0</v>
      </c>
      <c r="P80" s="1">
        <f t="shared" si="15"/>
        <v>0</v>
      </c>
      <c r="Q80" s="1">
        <f t="shared" si="16"/>
        <v>0</v>
      </c>
      <c r="R80" s="1">
        <f t="shared" si="17"/>
        <v>0</v>
      </c>
      <c r="S80" s="1">
        <f t="shared" si="18"/>
        <v>0</v>
      </c>
      <c r="T80" s="1">
        <f t="shared" si="19"/>
        <v>0</v>
      </c>
      <c r="U80" s="1">
        <f t="shared" si="20"/>
        <v>0</v>
      </c>
    </row>
    <row r="81" spans="1:21">
      <c r="A81" s="5">
        <v>39616</v>
      </c>
      <c r="D81" s="1">
        <v>49.2</v>
      </c>
      <c r="E81" t="s">
        <v>21</v>
      </c>
      <c r="K81" s="1">
        <f t="shared" si="11"/>
        <v>0</v>
      </c>
      <c r="L81" s="1">
        <f t="shared" si="12"/>
        <v>0</v>
      </c>
      <c r="M81" s="1">
        <f t="shared" si="13"/>
        <v>49.2</v>
      </c>
      <c r="N81" s="1">
        <f t="shared" si="14"/>
        <v>0</v>
      </c>
      <c r="O81" s="1">
        <f t="shared" si="21"/>
        <v>0</v>
      </c>
      <c r="P81" s="1">
        <f t="shared" si="15"/>
        <v>0</v>
      </c>
      <c r="Q81" s="1">
        <f t="shared" si="16"/>
        <v>0</v>
      </c>
      <c r="R81" s="1">
        <f t="shared" si="17"/>
        <v>0</v>
      </c>
      <c r="S81" s="1">
        <f t="shared" si="18"/>
        <v>0</v>
      </c>
      <c r="T81" s="1">
        <f t="shared" si="19"/>
        <v>0</v>
      </c>
      <c r="U81" s="1">
        <f t="shared" si="20"/>
        <v>0</v>
      </c>
    </row>
    <row r="82" spans="1:21">
      <c r="A82" s="5">
        <v>39617</v>
      </c>
      <c r="B82" s="1">
        <v>60</v>
      </c>
      <c r="C82" t="s">
        <v>24</v>
      </c>
      <c r="D82" s="1">
        <v>24.9</v>
      </c>
      <c r="E82" t="s">
        <v>20</v>
      </c>
      <c r="F82" t="s">
        <v>5</v>
      </c>
      <c r="K82" s="1">
        <f t="shared" si="11"/>
        <v>24.9</v>
      </c>
      <c r="L82" s="1">
        <f t="shared" si="12"/>
        <v>0</v>
      </c>
      <c r="M82" s="1">
        <f t="shared" si="13"/>
        <v>0</v>
      </c>
      <c r="N82" s="1">
        <f t="shared" si="14"/>
        <v>0</v>
      </c>
      <c r="O82" s="1">
        <f t="shared" si="21"/>
        <v>0</v>
      </c>
      <c r="P82" s="1">
        <f t="shared" si="15"/>
        <v>24.9</v>
      </c>
      <c r="Q82" s="1">
        <f t="shared" si="16"/>
        <v>0</v>
      </c>
      <c r="R82" s="1">
        <f t="shared" si="17"/>
        <v>0</v>
      </c>
      <c r="S82" s="1">
        <f t="shared" si="18"/>
        <v>0</v>
      </c>
      <c r="T82" s="1">
        <f t="shared" si="19"/>
        <v>0</v>
      </c>
      <c r="U82" s="1">
        <f t="shared" si="20"/>
        <v>0</v>
      </c>
    </row>
    <row r="83" spans="1:21">
      <c r="A83" s="5">
        <v>39617</v>
      </c>
      <c r="B83" s="1">
        <v>10</v>
      </c>
      <c r="C83" t="s">
        <v>34</v>
      </c>
      <c r="D83" s="1">
        <v>24.9</v>
      </c>
      <c r="E83" t="s">
        <v>20</v>
      </c>
      <c r="F83" t="s">
        <v>8</v>
      </c>
      <c r="K83" s="1">
        <f t="shared" si="11"/>
        <v>24.9</v>
      </c>
      <c r="L83" s="1">
        <f t="shared" si="12"/>
        <v>0</v>
      </c>
      <c r="M83" s="1">
        <f t="shared" si="13"/>
        <v>0</v>
      </c>
      <c r="N83" s="1">
        <f t="shared" si="14"/>
        <v>0</v>
      </c>
      <c r="O83" s="1">
        <f t="shared" si="21"/>
        <v>0</v>
      </c>
      <c r="P83" s="1">
        <f t="shared" si="15"/>
        <v>0</v>
      </c>
      <c r="Q83" s="1">
        <f t="shared" si="16"/>
        <v>0</v>
      </c>
      <c r="R83" s="1">
        <f t="shared" si="17"/>
        <v>24.9</v>
      </c>
      <c r="S83" s="1">
        <f t="shared" si="18"/>
        <v>0</v>
      </c>
      <c r="T83" s="1">
        <f t="shared" si="19"/>
        <v>0</v>
      </c>
      <c r="U83" s="1">
        <f t="shared" si="20"/>
        <v>0</v>
      </c>
    </row>
    <row r="84" spans="1:21">
      <c r="A84" s="5">
        <v>39617</v>
      </c>
      <c r="D84" s="1">
        <v>20</v>
      </c>
      <c r="E84" t="s">
        <v>20</v>
      </c>
      <c r="F84" t="s">
        <v>5</v>
      </c>
      <c r="K84" s="1">
        <f t="shared" si="11"/>
        <v>20</v>
      </c>
      <c r="L84" s="1">
        <f t="shared" si="12"/>
        <v>0</v>
      </c>
      <c r="M84" s="1">
        <f t="shared" si="13"/>
        <v>0</v>
      </c>
      <c r="N84" s="1">
        <f t="shared" si="14"/>
        <v>0</v>
      </c>
      <c r="O84" s="1">
        <f t="shared" si="21"/>
        <v>0</v>
      </c>
      <c r="P84" s="1">
        <f t="shared" si="15"/>
        <v>20</v>
      </c>
      <c r="Q84" s="1">
        <f t="shared" si="16"/>
        <v>0</v>
      </c>
      <c r="R84" s="1">
        <f t="shared" si="17"/>
        <v>0</v>
      </c>
      <c r="S84" s="1">
        <f t="shared" si="18"/>
        <v>0</v>
      </c>
      <c r="T84" s="1">
        <f t="shared" si="19"/>
        <v>0</v>
      </c>
      <c r="U84" s="1">
        <f t="shared" si="20"/>
        <v>0</v>
      </c>
    </row>
    <row r="85" spans="1:21">
      <c r="A85" s="5">
        <v>39617</v>
      </c>
      <c r="D85" s="1">
        <v>52.43</v>
      </c>
      <c r="E85" t="s">
        <v>19</v>
      </c>
      <c r="F85" t="s">
        <v>29</v>
      </c>
      <c r="K85" s="1">
        <f t="shared" si="11"/>
        <v>0</v>
      </c>
      <c r="L85" s="1">
        <f t="shared" si="12"/>
        <v>52.43</v>
      </c>
      <c r="M85" s="1">
        <f t="shared" si="13"/>
        <v>0</v>
      </c>
      <c r="N85" s="1">
        <f t="shared" si="14"/>
        <v>0</v>
      </c>
      <c r="O85" s="1">
        <f t="shared" si="21"/>
        <v>0</v>
      </c>
      <c r="P85" s="1">
        <f t="shared" si="15"/>
        <v>0</v>
      </c>
      <c r="Q85" s="1">
        <f t="shared" si="16"/>
        <v>0</v>
      </c>
      <c r="R85" s="1">
        <f t="shared" si="17"/>
        <v>0</v>
      </c>
      <c r="S85" s="1">
        <f t="shared" si="18"/>
        <v>0</v>
      </c>
      <c r="T85" s="1">
        <f t="shared" si="19"/>
        <v>0</v>
      </c>
      <c r="U85" s="1">
        <f t="shared" si="20"/>
        <v>0</v>
      </c>
    </row>
    <row r="86" spans="1:21">
      <c r="A86" s="5">
        <v>39617</v>
      </c>
      <c r="D86" s="1">
        <v>110</v>
      </c>
      <c r="E86" t="s">
        <v>21</v>
      </c>
      <c r="K86" s="1">
        <f t="shared" si="11"/>
        <v>0</v>
      </c>
      <c r="L86" s="1">
        <f t="shared" si="12"/>
        <v>0</v>
      </c>
      <c r="M86" s="1">
        <f t="shared" si="13"/>
        <v>110</v>
      </c>
      <c r="N86" s="1">
        <f t="shared" si="14"/>
        <v>0</v>
      </c>
      <c r="O86" s="1">
        <f t="shared" si="21"/>
        <v>0</v>
      </c>
      <c r="P86" s="1">
        <f t="shared" si="15"/>
        <v>0</v>
      </c>
      <c r="Q86" s="1">
        <f t="shared" si="16"/>
        <v>0</v>
      </c>
      <c r="R86" s="1">
        <f t="shared" si="17"/>
        <v>0</v>
      </c>
      <c r="S86" s="1">
        <f t="shared" si="18"/>
        <v>0</v>
      </c>
      <c r="T86" s="1">
        <f t="shared" si="19"/>
        <v>0</v>
      </c>
      <c r="U86" s="1">
        <f t="shared" si="20"/>
        <v>0</v>
      </c>
    </row>
    <row r="87" spans="1:21">
      <c r="A87" s="5">
        <v>39618</v>
      </c>
      <c r="D87" s="1">
        <v>30</v>
      </c>
      <c r="E87" t="s">
        <v>20</v>
      </c>
      <c r="F87" t="s">
        <v>5</v>
      </c>
      <c r="K87" s="1">
        <f t="shared" si="11"/>
        <v>30</v>
      </c>
      <c r="L87" s="1">
        <f t="shared" si="12"/>
        <v>0</v>
      </c>
      <c r="M87" s="1">
        <f t="shared" si="13"/>
        <v>0</v>
      </c>
      <c r="N87" s="1">
        <f t="shared" si="14"/>
        <v>0</v>
      </c>
      <c r="O87" s="1">
        <f t="shared" si="21"/>
        <v>0</v>
      </c>
      <c r="P87" s="1">
        <f t="shared" si="15"/>
        <v>30</v>
      </c>
      <c r="Q87" s="1">
        <f t="shared" si="16"/>
        <v>0</v>
      </c>
      <c r="R87" s="1">
        <f t="shared" si="17"/>
        <v>0</v>
      </c>
      <c r="S87" s="1">
        <f t="shared" si="18"/>
        <v>0</v>
      </c>
      <c r="T87" s="1">
        <f t="shared" si="19"/>
        <v>0</v>
      </c>
      <c r="U87" s="1">
        <f t="shared" si="20"/>
        <v>0</v>
      </c>
    </row>
    <row r="88" spans="1:21">
      <c r="A88" s="5">
        <v>39618</v>
      </c>
      <c r="D88" s="1">
        <v>51.15</v>
      </c>
      <c r="E88" t="s">
        <v>19</v>
      </c>
      <c r="F88" t="s">
        <v>29</v>
      </c>
      <c r="K88" s="1">
        <f t="shared" si="11"/>
        <v>0</v>
      </c>
      <c r="L88" s="1">
        <f t="shared" si="12"/>
        <v>51.15</v>
      </c>
      <c r="M88" s="1">
        <f t="shared" si="13"/>
        <v>0</v>
      </c>
      <c r="N88" s="1">
        <f t="shared" si="14"/>
        <v>0</v>
      </c>
      <c r="O88" s="1">
        <f t="shared" si="21"/>
        <v>0</v>
      </c>
      <c r="P88" s="1">
        <f t="shared" si="15"/>
        <v>0</v>
      </c>
      <c r="Q88" s="1">
        <f t="shared" si="16"/>
        <v>0</v>
      </c>
      <c r="R88" s="1">
        <f t="shared" si="17"/>
        <v>0</v>
      </c>
      <c r="S88" s="1">
        <f t="shared" si="18"/>
        <v>0</v>
      </c>
      <c r="T88" s="1">
        <f t="shared" si="19"/>
        <v>0</v>
      </c>
      <c r="U88" s="1">
        <f t="shared" si="20"/>
        <v>0</v>
      </c>
    </row>
    <row r="89" spans="1:21">
      <c r="A89" s="5">
        <v>39618</v>
      </c>
      <c r="D89" s="1">
        <v>21</v>
      </c>
      <c r="E89" t="s">
        <v>21</v>
      </c>
      <c r="K89" s="1">
        <f t="shared" si="11"/>
        <v>0</v>
      </c>
      <c r="L89" s="1">
        <f t="shared" si="12"/>
        <v>0</v>
      </c>
      <c r="M89" s="1">
        <f t="shared" si="13"/>
        <v>21</v>
      </c>
      <c r="N89" s="1">
        <f t="shared" si="14"/>
        <v>0</v>
      </c>
      <c r="O89" s="1">
        <f t="shared" si="21"/>
        <v>0</v>
      </c>
      <c r="P89" s="1">
        <f t="shared" si="15"/>
        <v>0</v>
      </c>
      <c r="Q89" s="1">
        <f t="shared" si="16"/>
        <v>0</v>
      </c>
      <c r="R89" s="1">
        <f t="shared" si="17"/>
        <v>0</v>
      </c>
      <c r="S89" s="1">
        <f t="shared" si="18"/>
        <v>0</v>
      </c>
      <c r="T89" s="1">
        <f t="shared" si="19"/>
        <v>0</v>
      </c>
      <c r="U89" s="1">
        <f t="shared" si="20"/>
        <v>0</v>
      </c>
    </row>
    <row r="90" spans="1:21">
      <c r="A90" s="5">
        <v>39618</v>
      </c>
      <c r="D90" s="1">
        <v>71</v>
      </c>
      <c r="E90" t="s">
        <v>19</v>
      </c>
      <c r="F90" t="s">
        <v>26</v>
      </c>
      <c r="K90" s="1">
        <f t="shared" si="11"/>
        <v>0</v>
      </c>
      <c r="L90" s="1">
        <f t="shared" si="12"/>
        <v>71</v>
      </c>
      <c r="M90" s="1">
        <f t="shared" si="13"/>
        <v>0</v>
      </c>
      <c r="N90" s="1">
        <f t="shared" si="14"/>
        <v>0</v>
      </c>
      <c r="O90" s="1">
        <f t="shared" si="21"/>
        <v>0</v>
      </c>
      <c r="P90" s="1">
        <f t="shared" si="15"/>
        <v>0</v>
      </c>
      <c r="Q90" s="1">
        <f t="shared" si="16"/>
        <v>0</v>
      </c>
      <c r="R90" s="1">
        <f t="shared" si="17"/>
        <v>0</v>
      </c>
      <c r="S90" s="1">
        <f t="shared" si="18"/>
        <v>0</v>
      </c>
      <c r="T90" s="1">
        <f t="shared" si="19"/>
        <v>0</v>
      </c>
      <c r="U90" s="1">
        <f t="shared" si="20"/>
        <v>0</v>
      </c>
    </row>
    <row r="91" spans="1:21">
      <c r="A91" s="5">
        <v>39619</v>
      </c>
      <c r="B91" s="1">
        <v>297.8</v>
      </c>
      <c r="C91" t="s">
        <v>25</v>
      </c>
      <c r="D91" s="1">
        <v>24.9</v>
      </c>
      <c r="E91" t="s">
        <v>20</v>
      </c>
      <c r="F91" t="s">
        <v>5</v>
      </c>
      <c r="K91" s="1">
        <f t="shared" si="11"/>
        <v>24.9</v>
      </c>
      <c r="L91" s="1">
        <f t="shared" si="12"/>
        <v>0</v>
      </c>
      <c r="M91" s="1">
        <f t="shared" si="13"/>
        <v>0</v>
      </c>
      <c r="N91" s="1">
        <f t="shared" si="14"/>
        <v>0</v>
      </c>
      <c r="O91" s="1">
        <f t="shared" si="21"/>
        <v>0</v>
      </c>
      <c r="P91" s="1">
        <f t="shared" si="15"/>
        <v>24.9</v>
      </c>
      <c r="Q91" s="1">
        <f t="shared" si="16"/>
        <v>0</v>
      </c>
      <c r="R91" s="1">
        <f t="shared" si="17"/>
        <v>0</v>
      </c>
      <c r="S91" s="1">
        <f t="shared" si="18"/>
        <v>0</v>
      </c>
      <c r="T91" s="1">
        <f t="shared" si="19"/>
        <v>297.8</v>
      </c>
      <c r="U91" s="1">
        <f t="shared" si="20"/>
        <v>0</v>
      </c>
    </row>
    <row r="92" spans="1:21">
      <c r="A92" s="5">
        <v>39619</v>
      </c>
      <c r="B92" s="1">
        <v>40</v>
      </c>
      <c r="C92" t="s">
        <v>25</v>
      </c>
      <c r="D92" s="1">
        <v>25</v>
      </c>
      <c r="E92" t="s">
        <v>20</v>
      </c>
      <c r="F92" t="s">
        <v>8</v>
      </c>
      <c r="K92" s="1">
        <f t="shared" si="11"/>
        <v>25</v>
      </c>
      <c r="L92" s="1">
        <f>IF(E92="lanhouse",#REF!,0)</f>
        <v>0</v>
      </c>
      <c r="M92" s="1">
        <f>IF(E92="celular",#REF!,0)</f>
        <v>0</v>
      </c>
      <c r="N92" s="1">
        <f>IF(F92="caixa",#REF!,0)</f>
        <v>0</v>
      </c>
      <c r="O92" s="1">
        <f>IF(F92="bb",#REF!,0)</f>
        <v>0</v>
      </c>
      <c r="P92" s="1">
        <f>IF(F92="bradesco",#REF!,0)</f>
        <v>0</v>
      </c>
      <c r="Q92" s="1">
        <f>IF(F92="banco real",#REF!,0)</f>
        <v>0</v>
      </c>
      <c r="R92" s="1">
        <f t="shared" si="17"/>
        <v>25</v>
      </c>
      <c r="S92" s="1">
        <f>IF(F92="pseg",#REF!,0)</f>
        <v>0</v>
      </c>
      <c r="T92" s="1">
        <f t="shared" si="19"/>
        <v>40</v>
      </c>
      <c r="U92" s="1">
        <f t="shared" si="20"/>
        <v>0</v>
      </c>
    </row>
    <row r="93" spans="1:21">
      <c r="A93" s="5">
        <v>39619</v>
      </c>
      <c r="D93" s="1">
        <v>23.9</v>
      </c>
      <c r="E93" t="s">
        <v>20</v>
      </c>
      <c r="F93" t="s">
        <v>6</v>
      </c>
      <c r="K93" s="1">
        <f t="shared" si="11"/>
        <v>23.9</v>
      </c>
      <c r="L93" s="1">
        <f t="shared" si="12"/>
        <v>0</v>
      </c>
      <c r="M93" s="1">
        <f t="shared" si="13"/>
        <v>0</v>
      </c>
      <c r="N93" s="1">
        <f t="shared" si="14"/>
        <v>0</v>
      </c>
      <c r="O93" s="1">
        <f t="shared" si="21"/>
        <v>23.9</v>
      </c>
      <c r="P93" s="1">
        <f t="shared" si="15"/>
        <v>0</v>
      </c>
      <c r="Q93" s="1">
        <f t="shared" si="16"/>
        <v>0</v>
      </c>
      <c r="R93" s="1">
        <f t="shared" si="17"/>
        <v>0</v>
      </c>
      <c r="S93" s="1">
        <f t="shared" si="18"/>
        <v>0</v>
      </c>
      <c r="T93" s="1">
        <f t="shared" si="19"/>
        <v>0</v>
      </c>
      <c r="U93" s="1">
        <f t="shared" si="20"/>
        <v>0</v>
      </c>
    </row>
    <row r="94" spans="1:21">
      <c r="A94" s="5">
        <v>39619</v>
      </c>
      <c r="D94" s="1">
        <v>48.76</v>
      </c>
      <c r="E94" t="s">
        <v>19</v>
      </c>
      <c r="F94" t="s">
        <v>29</v>
      </c>
      <c r="K94" s="1">
        <f t="shared" si="11"/>
        <v>0</v>
      </c>
      <c r="L94" s="1">
        <f t="shared" si="12"/>
        <v>48.76</v>
      </c>
      <c r="M94" s="1">
        <f t="shared" si="13"/>
        <v>0</v>
      </c>
      <c r="N94" s="1">
        <f t="shared" si="14"/>
        <v>0</v>
      </c>
      <c r="O94" s="1">
        <f t="shared" si="21"/>
        <v>0</v>
      </c>
      <c r="P94" s="1">
        <f t="shared" si="15"/>
        <v>0</v>
      </c>
      <c r="Q94" s="1">
        <f t="shared" si="16"/>
        <v>0</v>
      </c>
      <c r="R94" s="1">
        <f t="shared" si="17"/>
        <v>0</v>
      </c>
      <c r="S94" s="1">
        <f t="shared" si="18"/>
        <v>0</v>
      </c>
      <c r="T94" s="1">
        <f t="shared" si="19"/>
        <v>0</v>
      </c>
      <c r="U94" s="1">
        <f t="shared" si="20"/>
        <v>0</v>
      </c>
    </row>
    <row r="95" spans="1:21">
      <c r="A95" s="5">
        <v>39619</v>
      </c>
      <c r="D95" s="1">
        <v>68</v>
      </c>
      <c r="E95" t="s">
        <v>21</v>
      </c>
      <c r="K95" s="1">
        <f t="shared" si="11"/>
        <v>0</v>
      </c>
      <c r="L95" s="1">
        <f t="shared" si="12"/>
        <v>0</v>
      </c>
      <c r="M95" s="1">
        <f t="shared" si="13"/>
        <v>68</v>
      </c>
      <c r="N95" s="1">
        <f t="shared" si="14"/>
        <v>0</v>
      </c>
      <c r="O95" s="1">
        <f t="shared" si="21"/>
        <v>0</v>
      </c>
      <c r="P95" s="1">
        <f t="shared" si="15"/>
        <v>0</v>
      </c>
      <c r="Q95" s="1">
        <f t="shared" si="16"/>
        <v>0</v>
      </c>
      <c r="R95" s="1">
        <f t="shared" si="17"/>
        <v>0</v>
      </c>
      <c r="S95" s="1">
        <f t="shared" si="18"/>
        <v>0</v>
      </c>
      <c r="T95" s="1">
        <f t="shared" si="19"/>
        <v>0</v>
      </c>
      <c r="U95" s="1">
        <f t="shared" si="20"/>
        <v>0</v>
      </c>
    </row>
    <row r="96" spans="1:21">
      <c r="A96" s="5">
        <v>39619</v>
      </c>
      <c r="D96" s="1">
        <v>24.9</v>
      </c>
      <c r="E96" t="s">
        <v>20</v>
      </c>
      <c r="F96" t="s">
        <v>5</v>
      </c>
      <c r="K96" s="1">
        <f t="shared" si="11"/>
        <v>24.9</v>
      </c>
      <c r="L96" s="1">
        <f t="shared" si="12"/>
        <v>0</v>
      </c>
      <c r="M96" s="1">
        <f t="shared" si="13"/>
        <v>0</v>
      </c>
      <c r="N96" s="1">
        <f t="shared" si="14"/>
        <v>0</v>
      </c>
      <c r="O96" s="1">
        <f t="shared" si="21"/>
        <v>0</v>
      </c>
      <c r="P96" s="1">
        <f t="shared" si="15"/>
        <v>24.9</v>
      </c>
      <c r="Q96" s="1">
        <f t="shared" si="16"/>
        <v>0</v>
      </c>
      <c r="R96" s="1">
        <f t="shared" si="17"/>
        <v>0</v>
      </c>
      <c r="S96" s="1">
        <f t="shared" si="18"/>
        <v>0</v>
      </c>
      <c r="T96" s="1">
        <f t="shared" si="19"/>
        <v>0</v>
      </c>
      <c r="U96" s="1">
        <f t="shared" si="20"/>
        <v>0</v>
      </c>
    </row>
    <row r="97" spans="1:21">
      <c r="A97" s="5">
        <v>39619</v>
      </c>
      <c r="D97" s="1">
        <v>24.9</v>
      </c>
      <c r="E97" t="s">
        <v>20</v>
      </c>
      <c r="F97" t="s">
        <v>5</v>
      </c>
      <c r="G97" t="s">
        <v>35</v>
      </c>
      <c r="K97" s="1">
        <f t="shared" si="11"/>
        <v>24.9</v>
      </c>
      <c r="L97" s="1">
        <f t="shared" si="12"/>
        <v>0</v>
      </c>
      <c r="M97" s="1">
        <f t="shared" si="13"/>
        <v>0</v>
      </c>
      <c r="N97" s="1">
        <f t="shared" si="14"/>
        <v>0</v>
      </c>
      <c r="O97" s="1">
        <f t="shared" si="21"/>
        <v>0</v>
      </c>
      <c r="P97" s="1">
        <f t="shared" si="15"/>
        <v>24.9</v>
      </c>
      <c r="Q97" s="1">
        <f t="shared" si="16"/>
        <v>0</v>
      </c>
      <c r="R97" s="1">
        <f t="shared" si="17"/>
        <v>0</v>
      </c>
      <c r="S97" s="1">
        <f t="shared" si="18"/>
        <v>0</v>
      </c>
      <c r="T97" s="1">
        <f t="shared" si="19"/>
        <v>0</v>
      </c>
      <c r="U97" s="1">
        <f t="shared" si="20"/>
        <v>0</v>
      </c>
    </row>
    <row r="98" spans="1:21">
      <c r="A98" s="5">
        <v>39619</v>
      </c>
      <c r="D98" s="1">
        <v>19.899999999999999</v>
      </c>
      <c r="E98" t="s">
        <v>20</v>
      </c>
      <c r="F98" t="s">
        <v>5</v>
      </c>
      <c r="G98" t="s">
        <v>36</v>
      </c>
      <c r="K98" s="1">
        <f t="shared" si="11"/>
        <v>19.899999999999999</v>
      </c>
      <c r="L98" s="1">
        <f t="shared" si="12"/>
        <v>0</v>
      </c>
      <c r="M98" s="1">
        <f t="shared" si="13"/>
        <v>0</v>
      </c>
      <c r="N98" s="1">
        <f t="shared" si="14"/>
        <v>0</v>
      </c>
      <c r="O98" s="1">
        <f t="shared" si="21"/>
        <v>0</v>
      </c>
      <c r="P98" s="1">
        <f t="shared" si="15"/>
        <v>19.899999999999999</v>
      </c>
      <c r="Q98" s="1">
        <f t="shared" si="16"/>
        <v>0</v>
      </c>
      <c r="R98" s="1">
        <f t="shared" si="17"/>
        <v>0</v>
      </c>
      <c r="S98" s="1">
        <f t="shared" si="18"/>
        <v>0</v>
      </c>
      <c r="T98" s="1">
        <f t="shared" si="19"/>
        <v>0</v>
      </c>
      <c r="U98" s="1">
        <f t="shared" si="20"/>
        <v>0</v>
      </c>
    </row>
    <row r="99" spans="1:21">
      <c r="A99" s="5">
        <v>39619</v>
      </c>
      <c r="D99" s="1">
        <v>24.9</v>
      </c>
      <c r="E99" t="s">
        <v>20</v>
      </c>
      <c r="F99" t="s">
        <v>5</v>
      </c>
      <c r="G99" t="s">
        <v>37</v>
      </c>
      <c r="K99" s="1">
        <f t="shared" si="11"/>
        <v>24.9</v>
      </c>
      <c r="L99" s="1">
        <f t="shared" si="12"/>
        <v>0</v>
      </c>
      <c r="M99" s="1">
        <f t="shared" si="13"/>
        <v>0</v>
      </c>
      <c r="N99" s="1">
        <f t="shared" si="14"/>
        <v>0</v>
      </c>
      <c r="O99" s="1">
        <f t="shared" si="21"/>
        <v>0</v>
      </c>
      <c r="P99" s="1">
        <f t="shared" si="15"/>
        <v>24.9</v>
      </c>
      <c r="Q99" s="1">
        <f t="shared" si="16"/>
        <v>0</v>
      </c>
      <c r="R99" s="1">
        <f t="shared" si="17"/>
        <v>0</v>
      </c>
      <c r="S99" s="1">
        <f t="shared" si="18"/>
        <v>0</v>
      </c>
      <c r="T99" s="1">
        <f t="shared" si="19"/>
        <v>0</v>
      </c>
      <c r="U99" s="1">
        <f t="shared" si="20"/>
        <v>0</v>
      </c>
    </row>
    <row r="100" spans="1:21">
      <c r="A100" s="5">
        <v>39620</v>
      </c>
      <c r="D100" s="1">
        <v>34.729999999999997</v>
      </c>
      <c r="E100" t="s">
        <v>19</v>
      </c>
      <c r="F100" t="s">
        <v>29</v>
      </c>
      <c r="K100" s="1">
        <f t="shared" si="11"/>
        <v>0</v>
      </c>
      <c r="L100" s="1">
        <f t="shared" si="12"/>
        <v>34.729999999999997</v>
      </c>
      <c r="M100" s="1">
        <f t="shared" si="13"/>
        <v>0</v>
      </c>
      <c r="N100" s="1">
        <f t="shared" si="14"/>
        <v>0</v>
      </c>
      <c r="O100" s="1">
        <f t="shared" si="21"/>
        <v>0</v>
      </c>
      <c r="P100" s="1">
        <f t="shared" si="15"/>
        <v>0</v>
      </c>
      <c r="Q100" s="1">
        <f t="shared" si="16"/>
        <v>0</v>
      </c>
      <c r="R100" s="1">
        <f t="shared" si="17"/>
        <v>0</v>
      </c>
      <c r="S100" s="1">
        <f t="shared" si="18"/>
        <v>0</v>
      </c>
      <c r="T100" s="1">
        <f t="shared" si="19"/>
        <v>0</v>
      </c>
      <c r="U100" s="1">
        <f t="shared" si="20"/>
        <v>0</v>
      </c>
    </row>
    <row r="101" spans="1:21">
      <c r="A101" s="5">
        <v>39620</v>
      </c>
      <c r="D101" s="1">
        <v>11</v>
      </c>
      <c r="E101" t="s">
        <v>21</v>
      </c>
      <c r="K101" s="1">
        <f t="shared" si="11"/>
        <v>0</v>
      </c>
      <c r="L101" s="1">
        <f t="shared" si="12"/>
        <v>0</v>
      </c>
      <c r="M101" s="1">
        <f t="shared" si="13"/>
        <v>11</v>
      </c>
      <c r="N101" s="1">
        <f t="shared" si="14"/>
        <v>0</v>
      </c>
      <c r="O101" s="1">
        <f t="shared" si="21"/>
        <v>0</v>
      </c>
      <c r="P101" s="1">
        <f t="shared" si="15"/>
        <v>0</v>
      </c>
      <c r="Q101" s="1">
        <f t="shared" si="16"/>
        <v>0</v>
      </c>
      <c r="R101" s="1">
        <f t="shared" si="17"/>
        <v>0</v>
      </c>
      <c r="S101" s="1">
        <f t="shared" si="18"/>
        <v>0</v>
      </c>
      <c r="T101" s="1">
        <f t="shared" si="19"/>
        <v>0</v>
      </c>
      <c r="U101" s="1">
        <f t="shared" si="20"/>
        <v>0</v>
      </c>
    </row>
    <row r="102" spans="1:21">
      <c r="A102" s="5">
        <v>39622</v>
      </c>
      <c r="D102" s="1">
        <v>12.9</v>
      </c>
      <c r="E102" t="s">
        <v>20</v>
      </c>
      <c r="F102" t="s">
        <v>6</v>
      </c>
      <c r="G102" t="s">
        <v>38</v>
      </c>
      <c r="K102" s="1">
        <f t="shared" si="11"/>
        <v>12.9</v>
      </c>
      <c r="L102" s="1">
        <f t="shared" si="12"/>
        <v>0</v>
      </c>
      <c r="M102" s="1">
        <f t="shared" si="13"/>
        <v>0</v>
      </c>
      <c r="N102" s="1">
        <f t="shared" si="14"/>
        <v>0</v>
      </c>
      <c r="O102" s="1">
        <f t="shared" si="21"/>
        <v>12.9</v>
      </c>
      <c r="P102" s="1">
        <f t="shared" si="15"/>
        <v>0</v>
      </c>
      <c r="Q102" s="1">
        <f t="shared" si="16"/>
        <v>0</v>
      </c>
      <c r="R102" s="1">
        <f t="shared" si="17"/>
        <v>0</v>
      </c>
      <c r="S102" s="1">
        <f t="shared" si="18"/>
        <v>0</v>
      </c>
      <c r="T102" s="1">
        <f t="shared" si="19"/>
        <v>0</v>
      </c>
      <c r="U102" s="1">
        <f t="shared" si="20"/>
        <v>0</v>
      </c>
    </row>
    <row r="103" spans="1:21">
      <c r="A103" s="5">
        <v>39622</v>
      </c>
      <c r="D103" s="1">
        <v>24.9</v>
      </c>
      <c r="E103" t="s">
        <v>20</v>
      </c>
      <c r="F103" t="s">
        <v>13</v>
      </c>
      <c r="G103" t="s">
        <v>39</v>
      </c>
      <c r="K103" s="1">
        <f t="shared" si="11"/>
        <v>24.9</v>
      </c>
      <c r="L103" s="1">
        <f t="shared" si="12"/>
        <v>0</v>
      </c>
      <c r="M103" s="1">
        <f t="shared" si="13"/>
        <v>0</v>
      </c>
      <c r="N103" s="1">
        <f t="shared" si="14"/>
        <v>0</v>
      </c>
      <c r="O103" s="1">
        <f t="shared" si="21"/>
        <v>0</v>
      </c>
      <c r="P103" s="1">
        <f t="shared" si="15"/>
        <v>0</v>
      </c>
      <c r="Q103" s="1">
        <f t="shared" si="16"/>
        <v>24.9</v>
      </c>
      <c r="R103" s="1">
        <f t="shared" si="17"/>
        <v>0</v>
      </c>
      <c r="S103" s="1">
        <f t="shared" si="18"/>
        <v>0</v>
      </c>
      <c r="T103" s="1">
        <f t="shared" si="19"/>
        <v>0</v>
      </c>
      <c r="U103" s="1">
        <f t="shared" si="20"/>
        <v>0</v>
      </c>
    </row>
    <row r="104" spans="1:21">
      <c r="A104" s="5">
        <v>39622</v>
      </c>
      <c r="D104" s="1">
        <v>40</v>
      </c>
      <c r="E104" t="s">
        <v>20</v>
      </c>
      <c r="F104" t="s">
        <v>6</v>
      </c>
      <c r="G104" t="s">
        <v>40</v>
      </c>
      <c r="K104" s="1">
        <f t="shared" si="11"/>
        <v>40</v>
      </c>
      <c r="L104" s="1">
        <f t="shared" si="12"/>
        <v>0</v>
      </c>
      <c r="M104" s="1">
        <f t="shared" si="13"/>
        <v>0</v>
      </c>
      <c r="N104" s="1">
        <f t="shared" si="14"/>
        <v>0</v>
      </c>
      <c r="O104" s="1">
        <f t="shared" si="21"/>
        <v>40</v>
      </c>
      <c r="P104" s="1">
        <f t="shared" si="15"/>
        <v>0</v>
      </c>
      <c r="Q104" s="1">
        <f t="shared" si="16"/>
        <v>0</v>
      </c>
      <c r="R104" s="1">
        <f t="shared" si="17"/>
        <v>0</v>
      </c>
      <c r="S104" s="1">
        <f t="shared" si="18"/>
        <v>0</v>
      </c>
      <c r="T104" s="1">
        <f t="shared" si="19"/>
        <v>0</v>
      </c>
      <c r="U104" s="1">
        <f t="shared" si="20"/>
        <v>0</v>
      </c>
    </row>
    <row r="105" spans="1:21">
      <c r="A105" s="5">
        <v>39622</v>
      </c>
      <c r="D105" s="1">
        <v>22.9</v>
      </c>
      <c r="E105" t="s">
        <v>20</v>
      </c>
      <c r="F105" t="s">
        <v>6</v>
      </c>
      <c r="G105" t="s">
        <v>41</v>
      </c>
      <c r="K105" s="1">
        <f t="shared" si="11"/>
        <v>22.9</v>
      </c>
      <c r="L105" s="1">
        <f t="shared" si="12"/>
        <v>0</v>
      </c>
      <c r="M105" s="1">
        <f t="shared" si="13"/>
        <v>0</v>
      </c>
      <c r="N105" s="1">
        <f t="shared" si="14"/>
        <v>0</v>
      </c>
      <c r="O105" s="1">
        <f t="shared" si="21"/>
        <v>22.9</v>
      </c>
      <c r="P105" s="1">
        <f t="shared" si="15"/>
        <v>0</v>
      </c>
      <c r="Q105" s="1">
        <f t="shared" si="16"/>
        <v>0</v>
      </c>
      <c r="R105" s="1">
        <f t="shared" si="17"/>
        <v>0</v>
      </c>
      <c r="S105" s="1">
        <f t="shared" si="18"/>
        <v>0</v>
      </c>
      <c r="T105" s="1">
        <f t="shared" si="19"/>
        <v>0</v>
      </c>
      <c r="U105" s="1">
        <f t="shared" si="20"/>
        <v>0</v>
      </c>
    </row>
    <row r="106" spans="1:21">
      <c r="A106" s="5">
        <v>39622</v>
      </c>
      <c r="D106" s="1">
        <v>84.8</v>
      </c>
      <c r="E106" t="s">
        <v>20</v>
      </c>
      <c r="F106" t="s">
        <v>6</v>
      </c>
      <c r="G106" t="s">
        <v>42</v>
      </c>
      <c r="K106" s="1">
        <f t="shared" si="11"/>
        <v>84.8</v>
      </c>
      <c r="L106" s="1">
        <f t="shared" si="12"/>
        <v>0</v>
      </c>
      <c r="M106" s="1">
        <f t="shared" si="13"/>
        <v>0</v>
      </c>
      <c r="N106" s="1">
        <f t="shared" si="14"/>
        <v>0</v>
      </c>
      <c r="O106" s="1">
        <f t="shared" si="21"/>
        <v>84.8</v>
      </c>
      <c r="P106" s="1">
        <f t="shared" si="15"/>
        <v>0</v>
      </c>
      <c r="Q106" s="1">
        <f t="shared" si="16"/>
        <v>0</v>
      </c>
      <c r="R106" s="1">
        <f t="shared" si="17"/>
        <v>0</v>
      </c>
      <c r="S106" s="1">
        <f t="shared" si="18"/>
        <v>0</v>
      </c>
      <c r="T106" s="1">
        <f t="shared" si="19"/>
        <v>0</v>
      </c>
      <c r="U106" s="1">
        <f t="shared" si="20"/>
        <v>0</v>
      </c>
    </row>
    <row r="107" spans="1:21">
      <c r="A107" s="5">
        <v>39622</v>
      </c>
      <c r="D107" s="1">
        <v>26.9</v>
      </c>
      <c r="E107" t="s">
        <v>20</v>
      </c>
      <c r="F107" t="s">
        <v>7</v>
      </c>
      <c r="G107" t="s">
        <v>43</v>
      </c>
      <c r="K107" s="1">
        <f t="shared" si="11"/>
        <v>26.9</v>
      </c>
      <c r="L107" s="1">
        <f t="shared" si="12"/>
        <v>0</v>
      </c>
      <c r="M107" s="1">
        <f t="shared" si="13"/>
        <v>0</v>
      </c>
      <c r="N107" s="1">
        <f t="shared" si="14"/>
        <v>26.9</v>
      </c>
      <c r="O107" s="1">
        <f t="shared" si="21"/>
        <v>0</v>
      </c>
      <c r="P107" s="1">
        <f t="shared" si="15"/>
        <v>0</v>
      </c>
      <c r="Q107" s="1">
        <f t="shared" si="16"/>
        <v>0</v>
      </c>
      <c r="R107" s="1">
        <f t="shared" si="17"/>
        <v>0</v>
      </c>
      <c r="S107" s="1">
        <f t="shared" si="18"/>
        <v>0</v>
      </c>
      <c r="T107" s="1">
        <f t="shared" si="19"/>
        <v>0</v>
      </c>
      <c r="U107" s="1">
        <f t="shared" si="20"/>
        <v>0</v>
      </c>
    </row>
    <row r="108" spans="1:21">
      <c r="A108" s="5">
        <v>39622</v>
      </c>
      <c r="B108" s="1">
        <v>15</v>
      </c>
      <c r="C108" t="s">
        <v>25</v>
      </c>
      <c r="D108" s="1">
        <v>20.149999999999999</v>
      </c>
      <c r="E108" t="s">
        <v>19</v>
      </c>
      <c r="F108" t="s">
        <v>29</v>
      </c>
      <c r="K108" s="1">
        <f t="shared" si="11"/>
        <v>0</v>
      </c>
      <c r="L108" s="1">
        <f t="shared" si="12"/>
        <v>20.149999999999999</v>
      </c>
      <c r="M108" s="1">
        <f t="shared" si="13"/>
        <v>0</v>
      </c>
      <c r="N108" s="1">
        <f t="shared" si="14"/>
        <v>0</v>
      </c>
      <c r="O108" s="1">
        <f t="shared" si="21"/>
        <v>0</v>
      </c>
      <c r="P108" s="1">
        <f t="shared" si="15"/>
        <v>0</v>
      </c>
      <c r="Q108" s="1">
        <f t="shared" si="16"/>
        <v>0</v>
      </c>
      <c r="R108" s="1">
        <f t="shared" si="17"/>
        <v>0</v>
      </c>
      <c r="S108" s="1">
        <f t="shared" si="18"/>
        <v>0</v>
      </c>
      <c r="T108" s="1">
        <f t="shared" si="19"/>
        <v>15</v>
      </c>
      <c r="U108" s="1">
        <f t="shared" si="20"/>
        <v>0</v>
      </c>
    </row>
    <row r="109" spans="1:21">
      <c r="A109" s="5">
        <v>39622</v>
      </c>
      <c r="B109" s="1">
        <v>20</v>
      </c>
      <c r="C109" t="s">
        <v>25</v>
      </c>
      <c r="D109" s="1">
        <v>31</v>
      </c>
      <c r="E109" t="s">
        <v>21</v>
      </c>
      <c r="K109" s="1">
        <f t="shared" si="11"/>
        <v>0</v>
      </c>
      <c r="L109" s="1">
        <f t="shared" si="12"/>
        <v>0</v>
      </c>
      <c r="M109" s="1">
        <f t="shared" si="13"/>
        <v>31</v>
      </c>
      <c r="N109" s="1">
        <f t="shared" si="14"/>
        <v>0</v>
      </c>
      <c r="O109" s="1">
        <f t="shared" si="21"/>
        <v>0</v>
      </c>
      <c r="P109" s="1">
        <f t="shared" si="15"/>
        <v>0</v>
      </c>
      <c r="Q109" s="1">
        <f t="shared" si="16"/>
        <v>0</v>
      </c>
      <c r="R109" s="1">
        <f t="shared" si="17"/>
        <v>0</v>
      </c>
      <c r="S109" s="1">
        <f t="shared" si="18"/>
        <v>0</v>
      </c>
      <c r="T109" s="1">
        <f t="shared" si="19"/>
        <v>20</v>
      </c>
      <c r="U109" s="1">
        <f t="shared" si="20"/>
        <v>0</v>
      </c>
    </row>
    <row r="110" spans="1:21">
      <c r="A110" s="5">
        <v>39623</v>
      </c>
      <c r="B110" s="1">
        <v>292.67</v>
      </c>
      <c r="C110" t="s">
        <v>10</v>
      </c>
      <c r="D110" s="1">
        <v>9.9</v>
      </c>
      <c r="E110" t="s">
        <v>20</v>
      </c>
      <c r="F110" t="s">
        <v>5</v>
      </c>
      <c r="G110" t="s">
        <v>44</v>
      </c>
      <c r="K110" s="1">
        <f t="shared" si="11"/>
        <v>9.9</v>
      </c>
      <c r="L110" s="1">
        <f t="shared" si="12"/>
        <v>0</v>
      </c>
      <c r="M110" s="1">
        <f t="shared" si="13"/>
        <v>0</v>
      </c>
      <c r="N110" s="1">
        <f t="shared" si="14"/>
        <v>0</v>
      </c>
      <c r="O110" s="1">
        <f t="shared" si="21"/>
        <v>0</v>
      </c>
      <c r="P110" s="1">
        <f t="shared" si="15"/>
        <v>9.9</v>
      </c>
      <c r="Q110" s="1">
        <f t="shared" si="16"/>
        <v>0</v>
      </c>
      <c r="R110" s="1">
        <f t="shared" si="17"/>
        <v>0</v>
      </c>
      <c r="S110" s="1">
        <f t="shared" si="18"/>
        <v>0</v>
      </c>
      <c r="T110" s="1">
        <f t="shared" si="19"/>
        <v>0</v>
      </c>
      <c r="U110" s="1">
        <f t="shared" si="20"/>
        <v>292.67</v>
      </c>
    </row>
    <row r="111" spans="1:21">
      <c r="A111" s="5">
        <v>39623</v>
      </c>
      <c r="B111" s="1">
        <v>10</v>
      </c>
      <c r="C111" t="s">
        <v>14</v>
      </c>
      <c r="D111" s="1">
        <v>42.54</v>
      </c>
      <c r="E111" t="s">
        <v>19</v>
      </c>
      <c r="F111" t="s">
        <v>29</v>
      </c>
      <c r="K111" s="1">
        <f t="shared" si="11"/>
        <v>0</v>
      </c>
      <c r="L111" s="1">
        <f t="shared" si="12"/>
        <v>42.54</v>
      </c>
      <c r="M111" s="1">
        <f t="shared" si="13"/>
        <v>0</v>
      </c>
      <c r="N111" s="1">
        <f t="shared" si="14"/>
        <v>0</v>
      </c>
      <c r="O111" s="1">
        <f t="shared" si="21"/>
        <v>0</v>
      </c>
      <c r="P111" s="1">
        <f t="shared" si="15"/>
        <v>0</v>
      </c>
      <c r="Q111" s="1">
        <f t="shared" si="16"/>
        <v>0</v>
      </c>
      <c r="R111" s="1">
        <f t="shared" si="17"/>
        <v>0</v>
      </c>
      <c r="S111" s="1">
        <f t="shared" si="18"/>
        <v>0</v>
      </c>
      <c r="T111" s="1">
        <f t="shared" si="19"/>
        <v>0</v>
      </c>
      <c r="U111" s="1">
        <f t="shared" si="20"/>
        <v>0</v>
      </c>
    </row>
    <row r="112" spans="1:21">
      <c r="A112" s="5">
        <v>39623</v>
      </c>
      <c r="B112" s="1">
        <v>82.42</v>
      </c>
      <c r="C112" t="s">
        <v>45</v>
      </c>
      <c r="D112" s="1">
        <v>66</v>
      </c>
      <c r="E112" t="s">
        <v>21</v>
      </c>
      <c r="K112" s="1">
        <f t="shared" si="11"/>
        <v>0</v>
      </c>
      <c r="L112" s="1">
        <f t="shared" si="12"/>
        <v>0</v>
      </c>
      <c r="M112" s="1">
        <f t="shared" si="13"/>
        <v>66</v>
      </c>
      <c r="N112" s="1">
        <f t="shared" si="14"/>
        <v>0</v>
      </c>
      <c r="O112" s="1">
        <f t="shared" si="21"/>
        <v>0</v>
      </c>
      <c r="P112" s="1">
        <f t="shared" si="15"/>
        <v>0</v>
      </c>
      <c r="Q112" s="1">
        <f t="shared" si="16"/>
        <v>0</v>
      </c>
      <c r="R112" s="1">
        <f t="shared" si="17"/>
        <v>0</v>
      </c>
      <c r="S112" s="1">
        <f t="shared" si="18"/>
        <v>0</v>
      </c>
      <c r="T112" s="1">
        <f t="shared" si="19"/>
        <v>0</v>
      </c>
      <c r="U112" s="1">
        <f t="shared" si="20"/>
        <v>0</v>
      </c>
    </row>
    <row r="113" spans="1:21">
      <c r="A113" s="5">
        <v>39623</v>
      </c>
      <c r="B113" s="1">
        <v>25.72</v>
      </c>
      <c r="C113" t="s">
        <v>32</v>
      </c>
      <c r="K113" s="1">
        <f t="shared" si="11"/>
        <v>0</v>
      </c>
      <c r="L113" s="1">
        <f t="shared" si="12"/>
        <v>0</v>
      </c>
      <c r="M113" s="1">
        <f t="shared" si="13"/>
        <v>0</v>
      </c>
      <c r="N113" s="1">
        <f t="shared" si="14"/>
        <v>0</v>
      </c>
      <c r="O113" s="1">
        <f t="shared" si="21"/>
        <v>0</v>
      </c>
      <c r="P113" s="1">
        <f t="shared" si="15"/>
        <v>0</v>
      </c>
      <c r="Q113" s="1">
        <f t="shared" si="16"/>
        <v>0</v>
      </c>
      <c r="R113" s="1">
        <f t="shared" si="17"/>
        <v>0</v>
      </c>
      <c r="S113" s="1">
        <f t="shared" si="18"/>
        <v>0</v>
      </c>
      <c r="T113" s="1">
        <f t="shared" si="19"/>
        <v>0</v>
      </c>
      <c r="U113" s="1">
        <f t="shared" si="20"/>
        <v>0</v>
      </c>
    </row>
    <row r="114" spans="1:21">
      <c r="A114" s="5">
        <v>39624</v>
      </c>
      <c r="B114" s="1">
        <v>141.4</v>
      </c>
      <c r="C114" t="s">
        <v>46</v>
      </c>
      <c r="D114" s="1">
        <v>30</v>
      </c>
      <c r="E114" t="s">
        <v>20</v>
      </c>
      <c r="F114" t="s">
        <v>8</v>
      </c>
      <c r="K114" s="1">
        <f t="shared" si="11"/>
        <v>30</v>
      </c>
      <c r="L114" s="1">
        <f t="shared" si="12"/>
        <v>0</v>
      </c>
      <c r="M114" s="1">
        <f t="shared" si="13"/>
        <v>0</v>
      </c>
      <c r="N114" s="1">
        <f t="shared" si="14"/>
        <v>0</v>
      </c>
      <c r="O114" s="1">
        <f t="shared" si="21"/>
        <v>0</v>
      </c>
      <c r="P114" s="1">
        <f t="shared" si="15"/>
        <v>0</v>
      </c>
      <c r="Q114" s="1">
        <f t="shared" si="16"/>
        <v>0</v>
      </c>
      <c r="R114" s="1">
        <f t="shared" si="17"/>
        <v>30</v>
      </c>
      <c r="S114" s="1">
        <f t="shared" si="18"/>
        <v>0</v>
      </c>
      <c r="T114" s="1">
        <f t="shared" si="19"/>
        <v>0</v>
      </c>
      <c r="U114" s="1">
        <f t="shared" si="20"/>
        <v>0</v>
      </c>
    </row>
    <row r="115" spans="1:21">
      <c r="A115" s="5">
        <v>39624</v>
      </c>
      <c r="B115" s="1">
        <v>118</v>
      </c>
      <c r="C115" t="s">
        <v>47</v>
      </c>
      <c r="D115" s="1">
        <v>24.9</v>
      </c>
      <c r="E115" t="s">
        <v>20</v>
      </c>
      <c r="F115" t="s">
        <v>5</v>
      </c>
      <c r="K115" s="1">
        <f t="shared" si="11"/>
        <v>24.9</v>
      </c>
      <c r="L115" s="1">
        <f t="shared" si="12"/>
        <v>0</v>
      </c>
      <c r="M115" s="1">
        <f t="shared" si="13"/>
        <v>0</v>
      </c>
      <c r="N115" s="1">
        <f t="shared" si="14"/>
        <v>0</v>
      </c>
      <c r="O115" s="1">
        <f t="shared" si="21"/>
        <v>0</v>
      </c>
      <c r="P115" s="1">
        <f t="shared" si="15"/>
        <v>24.9</v>
      </c>
      <c r="Q115" s="1">
        <f t="shared" si="16"/>
        <v>0</v>
      </c>
      <c r="R115" s="1">
        <f t="shared" si="17"/>
        <v>0</v>
      </c>
      <c r="S115" s="1">
        <f t="shared" si="18"/>
        <v>0</v>
      </c>
      <c r="T115" s="1">
        <f t="shared" si="19"/>
        <v>0</v>
      </c>
      <c r="U115" s="1">
        <f t="shared" si="20"/>
        <v>0</v>
      </c>
    </row>
    <row r="116" spans="1:21">
      <c r="A116" s="5">
        <v>39624</v>
      </c>
      <c r="D116" s="1">
        <v>9.9</v>
      </c>
      <c r="E116" t="s">
        <v>20</v>
      </c>
      <c r="F116" t="s">
        <v>5</v>
      </c>
      <c r="K116" s="1">
        <f t="shared" si="11"/>
        <v>9.9</v>
      </c>
      <c r="L116" s="1">
        <f t="shared" si="12"/>
        <v>0</v>
      </c>
      <c r="M116" s="1">
        <f t="shared" si="13"/>
        <v>0</v>
      </c>
      <c r="N116" s="1">
        <f t="shared" si="14"/>
        <v>0</v>
      </c>
      <c r="O116" s="1">
        <f t="shared" si="21"/>
        <v>0</v>
      </c>
      <c r="P116" s="1">
        <f t="shared" si="15"/>
        <v>9.9</v>
      </c>
      <c r="Q116" s="1">
        <f t="shared" si="16"/>
        <v>0</v>
      </c>
      <c r="R116" s="1">
        <f t="shared" si="17"/>
        <v>0</v>
      </c>
      <c r="S116" s="1">
        <f t="shared" si="18"/>
        <v>0</v>
      </c>
      <c r="T116" s="1">
        <f t="shared" si="19"/>
        <v>0</v>
      </c>
      <c r="U116" s="1">
        <f t="shared" si="20"/>
        <v>0</v>
      </c>
    </row>
    <row r="117" spans="1:21">
      <c r="A117" s="5">
        <v>39624</v>
      </c>
      <c r="B117" s="1">
        <v>252</v>
      </c>
      <c r="C117" t="s">
        <v>32</v>
      </c>
      <c r="D117" s="1">
        <v>44.9</v>
      </c>
      <c r="E117" t="s">
        <v>20</v>
      </c>
      <c r="F117" t="s">
        <v>6</v>
      </c>
      <c r="G117" t="s">
        <v>48</v>
      </c>
      <c r="K117" s="1">
        <f t="shared" si="11"/>
        <v>44.9</v>
      </c>
      <c r="L117" s="1">
        <f t="shared" si="12"/>
        <v>0</v>
      </c>
      <c r="M117" s="1">
        <f t="shared" si="13"/>
        <v>0</v>
      </c>
      <c r="N117" s="1">
        <f t="shared" si="14"/>
        <v>0</v>
      </c>
      <c r="O117" s="1">
        <f t="shared" si="21"/>
        <v>44.9</v>
      </c>
      <c r="P117" s="1">
        <f t="shared" si="15"/>
        <v>0</v>
      </c>
      <c r="Q117" s="1">
        <f t="shared" si="16"/>
        <v>0</v>
      </c>
      <c r="R117" s="1">
        <f t="shared" si="17"/>
        <v>0</v>
      </c>
      <c r="S117" s="1">
        <f t="shared" si="18"/>
        <v>0</v>
      </c>
      <c r="T117" s="1">
        <f t="shared" si="19"/>
        <v>0</v>
      </c>
      <c r="U117" s="1">
        <f t="shared" si="20"/>
        <v>0</v>
      </c>
    </row>
    <row r="118" spans="1:21">
      <c r="A118" s="5">
        <v>39624</v>
      </c>
      <c r="D118" s="1">
        <v>36.15</v>
      </c>
      <c r="E118" t="s">
        <v>19</v>
      </c>
      <c r="F118" t="s">
        <v>29</v>
      </c>
      <c r="K118" s="1">
        <f t="shared" si="11"/>
        <v>0</v>
      </c>
      <c r="L118" s="1">
        <f t="shared" si="12"/>
        <v>36.15</v>
      </c>
      <c r="M118" s="1">
        <f t="shared" si="13"/>
        <v>0</v>
      </c>
      <c r="N118" s="1">
        <f t="shared" si="14"/>
        <v>0</v>
      </c>
      <c r="O118" s="1">
        <f t="shared" si="21"/>
        <v>0</v>
      </c>
      <c r="P118" s="1">
        <f t="shared" si="15"/>
        <v>0</v>
      </c>
      <c r="Q118" s="1">
        <f t="shared" si="16"/>
        <v>0</v>
      </c>
      <c r="R118" s="1">
        <f t="shared" si="17"/>
        <v>0</v>
      </c>
      <c r="S118" s="1">
        <f t="shared" si="18"/>
        <v>0</v>
      </c>
      <c r="T118" s="1">
        <f t="shared" si="19"/>
        <v>0</v>
      </c>
      <c r="U118" s="1">
        <f t="shared" si="20"/>
        <v>0</v>
      </c>
    </row>
    <row r="119" spans="1:21">
      <c r="A119" s="5">
        <v>39624</v>
      </c>
      <c r="D119" s="1">
        <v>84</v>
      </c>
      <c r="E119" t="s">
        <v>21</v>
      </c>
      <c r="K119" s="1">
        <f t="shared" si="11"/>
        <v>0</v>
      </c>
      <c r="L119" s="1">
        <f t="shared" si="12"/>
        <v>0</v>
      </c>
      <c r="M119" s="1">
        <f t="shared" si="13"/>
        <v>84</v>
      </c>
      <c r="N119" s="1">
        <f t="shared" si="14"/>
        <v>0</v>
      </c>
      <c r="O119" s="1">
        <f t="shared" si="21"/>
        <v>0</v>
      </c>
      <c r="P119" s="1">
        <f t="shared" si="15"/>
        <v>0</v>
      </c>
      <c r="Q119" s="1">
        <f t="shared" si="16"/>
        <v>0</v>
      </c>
      <c r="R119" s="1">
        <f t="shared" si="17"/>
        <v>0</v>
      </c>
      <c r="S119" s="1">
        <f t="shared" si="18"/>
        <v>0</v>
      </c>
      <c r="T119" s="1">
        <f t="shared" si="19"/>
        <v>0</v>
      </c>
      <c r="U119" s="1">
        <f t="shared" si="20"/>
        <v>0</v>
      </c>
    </row>
    <row r="120" spans="1:21">
      <c r="A120" s="5">
        <v>39624</v>
      </c>
      <c r="D120" s="1">
        <v>24.9</v>
      </c>
      <c r="E120" t="s">
        <v>20</v>
      </c>
      <c r="F120" t="s">
        <v>13</v>
      </c>
      <c r="K120" s="1">
        <f t="shared" si="11"/>
        <v>24.9</v>
      </c>
      <c r="L120" s="1">
        <f t="shared" si="12"/>
        <v>0</v>
      </c>
      <c r="M120" s="1">
        <f t="shared" si="13"/>
        <v>0</v>
      </c>
      <c r="N120" s="1">
        <f t="shared" si="14"/>
        <v>0</v>
      </c>
      <c r="O120" s="1">
        <f t="shared" si="21"/>
        <v>0</v>
      </c>
      <c r="P120" s="1">
        <f t="shared" si="15"/>
        <v>0</v>
      </c>
      <c r="Q120" s="1">
        <f t="shared" si="16"/>
        <v>24.9</v>
      </c>
      <c r="R120" s="1">
        <f t="shared" si="17"/>
        <v>0</v>
      </c>
      <c r="S120" s="1">
        <f t="shared" si="18"/>
        <v>0</v>
      </c>
      <c r="T120" s="1">
        <f t="shared" si="19"/>
        <v>0</v>
      </c>
      <c r="U120" s="1">
        <f t="shared" si="20"/>
        <v>0</v>
      </c>
    </row>
    <row r="121" spans="1:21">
      <c r="A121" s="5">
        <v>39625</v>
      </c>
      <c r="D121" s="1">
        <v>30</v>
      </c>
      <c r="E121" t="s">
        <v>21</v>
      </c>
      <c r="K121" s="1">
        <f t="shared" si="11"/>
        <v>0</v>
      </c>
      <c r="L121" s="1">
        <f t="shared" si="12"/>
        <v>0</v>
      </c>
      <c r="M121" s="1">
        <f t="shared" si="13"/>
        <v>30</v>
      </c>
      <c r="N121" s="1">
        <f t="shared" si="14"/>
        <v>0</v>
      </c>
      <c r="O121" s="1">
        <f t="shared" si="21"/>
        <v>0</v>
      </c>
      <c r="P121" s="1">
        <f t="shared" si="15"/>
        <v>0</v>
      </c>
      <c r="Q121" s="1">
        <f t="shared" si="16"/>
        <v>0</v>
      </c>
      <c r="R121" s="1">
        <f t="shared" si="17"/>
        <v>0</v>
      </c>
      <c r="S121" s="1">
        <f t="shared" si="18"/>
        <v>0</v>
      </c>
      <c r="T121" s="1">
        <f t="shared" si="19"/>
        <v>0</v>
      </c>
      <c r="U121" s="1">
        <f t="shared" si="20"/>
        <v>0</v>
      </c>
    </row>
    <row r="122" spans="1:21">
      <c r="A122" s="5">
        <v>39625</v>
      </c>
      <c r="B122" s="1">
        <v>80</v>
      </c>
      <c r="C122" t="s">
        <v>11</v>
      </c>
      <c r="D122" s="1">
        <v>45.58</v>
      </c>
      <c r="E122" t="s">
        <v>19</v>
      </c>
      <c r="F122" t="s">
        <v>29</v>
      </c>
      <c r="K122" s="1">
        <f t="shared" si="11"/>
        <v>0</v>
      </c>
      <c r="L122" s="1">
        <f t="shared" si="12"/>
        <v>45.58</v>
      </c>
      <c r="M122" s="1">
        <f t="shared" si="13"/>
        <v>0</v>
      </c>
      <c r="N122" s="1">
        <f t="shared" si="14"/>
        <v>0</v>
      </c>
      <c r="O122" s="1">
        <f t="shared" si="21"/>
        <v>0</v>
      </c>
      <c r="P122" s="1">
        <f t="shared" si="15"/>
        <v>0</v>
      </c>
      <c r="Q122" s="1">
        <f t="shared" si="16"/>
        <v>0</v>
      </c>
      <c r="R122" s="1">
        <f t="shared" si="17"/>
        <v>0</v>
      </c>
      <c r="S122" s="1">
        <f t="shared" si="18"/>
        <v>0</v>
      </c>
      <c r="T122" s="1">
        <f t="shared" si="19"/>
        <v>0</v>
      </c>
      <c r="U122" s="1">
        <f t="shared" si="20"/>
        <v>0</v>
      </c>
    </row>
    <row r="123" spans="1:21">
      <c r="A123" s="5">
        <v>39626</v>
      </c>
      <c r="D123" s="1">
        <v>45</v>
      </c>
      <c r="E123" t="s">
        <v>20</v>
      </c>
      <c r="F123" t="s">
        <v>8</v>
      </c>
      <c r="G123" t="s">
        <v>49</v>
      </c>
      <c r="K123" s="1">
        <f t="shared" si="11"/>
        <v>45</v>
      </c>
      <c r="L123" s="1">
        <f t="shared" si="12"/>
        <v>0</v>
      </c>
      <c r="M123" s="1">
        <f t="shared" si="13"/>
        <v>0</v>
      </c>
      <c r="N123" s="1">
        <f t="shared" si="14"/>
        <v>0</v>
      </c>
      <c r="O123" s="1">
        <f t="shared" si="21"/>
        <v>0</v>
      </c>
      <c r="P123" s="1">
        <f t="shared" si="15"/>
        <v>0</v>
      </c>
      <c r="Q123" s="1">
        <f t="shared" si="16"/>
        <v>0</v>
      </c>
      <c r="R123" s="1">
        <f t="shared" si="17"/>
        <v>45</v>
      </c>
      <c r="S123" s="1">
        <f t="shared" si="18"/>
        <v>0</v>
      </c>
      <c r="T123" s="1">
        <f t="shared" si="19"/>
        <v>0</v>
      </c>
      <c r="U123" s="1">
        <f t="shared" si="20"/>
        <v>0</v>
      </c>
    </row>
    <row r="124" spans="1:21">
      <c r="A124" s="5">
        <v>39626</v>
      </c>
      <c r="D124" s="1">
        <v>15</v>
      </c>
      <c r="E124" t="s">
        <v>20</v>
      </c>
      <c r="F124" t="s">
        <v>5</v>
      </c>
      <c r="G124" t="s">
        <v>50</v>
      </c>
      <c r="K124" s="1">
        <f t="shared" si="11"/>
        <v>15</v>
      </c>
      <c r="L124" s="1">
        <f t="shared" si="12"/>
        <v>0</v>
      </c>
      <c r="M124" s="1">
        <f t="shared" si="13"/>
        <v>0</v>
      </c>
      <c r="N124" s="1">
        <f t="shared" si="14"/>
        <v>0</v>
      </c>
      <c r="O124" s="1">
        <f t="shared" si="21"/>
        <v>0</v>
      </c>
      <c r="P124" s="1">
        <f t="shared" si="15"/>
        <v>15</v>
      </c>
      <c r="Q124" s="1">
        <f t="shared" si="16"/>
        <v>0</v>
      </c>
      <c r="R124" s="1">
        <f t="shared" si="17"/>
        <v>0</v>
      </c>
      <c r="S124" s="1">
        <f t="shared" si="18"/>
        <v>0</v>
      </c>
      <c r="T124" s="1">
        <f t="shared" si="19"/>
        <v>0</v>
      </c>
      <c r="U124" s="1">
        <f t="shared" si="20"/>
        <v>0</v>
      </c>
    </row>
    <row r="125" spans="1:21">
      <c r="A125" s="5">
        <v>39626</v>
      </c>
      <c r="D125" s="1">
        <v>44.9</v>
      </c>
      <c r="E125" t="s">
        <v>20</v>
      </c>
      <c r="F125" t="s">
        <v>5</v>
      </c>
      <c r="G125" t="s">
        <v>50</v>
      </c>
      <c r="K125" s="1">
        <f t="shared" si="11"/>
        <v>44.9</v>
      </c>
      <c r="L125" s="1">
        <f t="shared" si="12"/>
        <v>0</v>
      </c>
      <c r="M125" s="1">
        <f t="shared" si="13"/>
        <v>0</v>
      </c>
      <c r="N125" s="1">
        <f t="shared" si="14"/>
        <v>0</v>
      </c>
      <c r="O125" s="1">
        <f t="shared" si="21"/>
        <v>0</v>
      </c>
      <c r="P125" s="1">
        <f t="shared" si="15"/>
        <v>44.9</v>
      </c>
      <c r="Q125" s="1">
        <f t="shared" si="16"/>
        <v>0</v>
      </c>
      <c r="R125" s="1">
        <f t="shared" si="17"/>
        <v>0</v>
      </c>
      <c r="S125" s="1">
        <f t="shared" si="18"/>
        <v>0</v>
      </c>
      <c r="T125" s="1">
        <f t="shared" si="19"/>
        <v>0</v>
      </c>
      <c r="U125" s="1">
        <f t="shared" si="20"/>
        <v>0</v>
      </c>
    </row>
    <row r="126" spans="1:21">
      <c r="A126" s="5">
        <v>39626</v>
      </c>
      <c r="D126" s="1">
        <v>56</v>
      </c>
      <c r="E126" t="s">
        <v>21</v>
      </c>
      <c r="K126" s="1">
        <f t="shared" si="11"/>
        <v>0</v>
      </c>
      <c r="L126" s="1">
        <f t="shared" si="12"/>
        <v>0</v>
      </c>
      <c r="M126" s="1">
        <f t="shared" si="13"/>
        <v>56</v>
      </c>
      <c r="N126" s="1">
        <f t="shared" si="14"/>
        <v>0</v>
      </c>
      <c r="O126" s="1">
        <f t="shared" si="21"/>
        <v>0</v>
      </c>
      <c r="P126" s="1">
        <f t="shared" si="15"/>
        <v>0</v>
      </c>
      <c r="Q126" s="1">
        <f t="shared" si="16"/>
        <v>0</v>
      </c>
      <c r="R126" s="1">
        <f t="shared" si="17"/>
        <v>0</v>
      </c>
      <c r="S126" s="1">
        <f t="shared" si="18"/>
        <v>0</v>
      </c>
      <c r="T126" s="1">
        <f t="shared" si="19"/>
        <v>0</v>
      </c>
      <c r="U126" s="1">
        <f t="shared" si="20"/>
        <v>0</v>
      </c>
    </row>
    <row r="127" spans="1:21">
      <c r="A127" s="5">
        <v>39626</v>
      </c>
      <c r="D127" s="1">
        <v>41.24</v>
      </c>
      <c r="E127" t="s">
        <v>19</v>
      </c>
      <c r="F127" t="s">
        <v>29</v>
      </c>
      <c r="K127" s="1">
        <f t="shared" si="11"/>
        <v>0</v>
      </c>
      <c r="L127" s="1">
        <f t="shared" si="12"/>
        <v>41.24</v>
      </c>
      <c r="M127" s="1">
        <f t="shared" si="13"/>
        <v>0</v>
      </c>
      <c r="N127" s="1">
        <f t="shared" si="14"/>
        <v>0</v>
      </c>
      <c r="O127" s="1">
        <f t="shared" si="21"/>
        <v>0</v>
      </c>
      <c r="P127" s="1">
        <f t="shared" si="15"/>
        <v>0</v>
      </c>
      <c r="Q127" s="1">
        <f t="shared" si="16"/>
        <v>0</v>
      </c>
      <c r="R127" s="1">
        <f t="shared" si="17"/>
        <v>0</v>
      </c>
      <c r="S127" s="1">
        <f t="shared" si="18"/>
        <v>0</v>
      </c>
      <c r="T127" s="1">
        <f t="shared" si="19"/>
        <v>0</v>
      </c>
      <c r="U127" s="1">
        <f t="shared" si="20"/>
        <v>0</v>
      </c>
    </row>
    <row r="128" spans="1:21">
      <c r="A128" s="5">
        <v>39626</v>
      </c>
      <c r="D128" s="1">
        <v>37.549999999999997</v>
      </c>
      <c r="E128" t="s">
        <v>19</v>
      </c>
      <c r="F128" t="s">
        <v>26</v>
      </c>
      <c r="K128" s="1">
        <f t="shared" si="11"/>
        <v>0</v>
      </c>
      <c r="L128" s="1">
        <f t="shared" si="12"/>
        <v>37.549999999999997</v>
      </c>
      <c r="M128" s="1">
        <f t="shared" si="13"/>
        <v>0</v>
      </c>
      <c r="N128" s="1">
        <f t="shared" si="14"/>
        <v>0</v>
      </c>
      <c r="O128" s="1">
        <f t="shared" si="21"/>
        <v>0</v>
      </c>
      <c r="P128" s="1">
        <f t="shared" si="15"/>
        <v>0</v>
      </c>
      <c r="Q128" s="1">
        <f t="shared" si="16"/>
        <v>0</v>
      </c>
      <c r="R128" s="1">
        <f t="shared" si="17"/>
        <v>0</v>
      </c>
      <c r="S128" s="1">
        <f t="shared" si="18"/>
        <v>0</v>
      </c>
      <c r="T128" s="1">
        <f t="shared" si="19"/>
        <v>0</v>
      </c>
      <c r="U128" s="1">
        <f t="shared" si="20"/>
        <v>0</v>
      </c>
    </row>
    <row r="129" spans="1:21">
      <c r="A129" s="5">
        <v>39627</v>
      </c>
      <c r="D129" s="1">
        <v>24.9</v>
      </c>
      <c r="E129" t="s">
        <v>20</v>
      </c>
      <c r="F129" t="s">
        <v>13</v>
      </c>
      <c r="G129" t="s">
        <v>52</v>
      </c>
      <c r="K129" s="1">
        <f t="shared" si="11"/>
        <v>24.9</v>
      </c>
      <c r="L129" s="1">
        <f t="shared" si="12"/>
        <v>0</v>
      </c>
      <c r="M129" s="1">
        <f t="shared" si="13"/>
        <v>0</v>
      </c>
      <c r="N129" s="1">
        <f t="shared" si="14"/>
        <v>0</v>
      </c>
      <c r="O129" s="1">
        <f t="shared" si="21"/>
        <v>0</v>
      </c>
      <c r="P129" s="1">
        <f t="shared" si="15"/>
        <v>0</v>
      </c>
      <c r="Q129" s="1">
        <f t="shared" si="16"/>
        <v>24.9</v>
      </c>
      <c r="R129" s="1">
        <f t="shared" si="17"/>
        <v>0</v>
      </c>
      <c r="S129" s="1">
        <f t="shared" si="18"/>
        <v>0</v>
      </c>
      <c r="T129" s="1">
        <f t="shared" si="19"/>
        <v>0</v>
      </c>
      <c r="U129" s="1">
        <f t="shared" si="20"/>
        <v>0</v>
      </c>
    </row>
    <row r="130" spans="1:21">
      <c r="A130" s="5">
        <v>39627</v>
      </c>
      <c r="D130" s="1">
        <v>30</v>
      </c>
      <c r="E130" t="s">
        <v>20</v>
      </c>
      <c r="F130" t="s">
        <v>5</v>
      </c>
      <c r="G130" t="s">
        <v>53</v>
      </c>
      <c r="K130" s="1">
        <f t="shared" si="11"/>
        <v>30</v>
      </c>
      <c r="L130" s="1">
        <f t="shared" si="12"/>
        <v>0</v>
      </c>
      <c r="M130" s="1">
        <f t="shared" si="13"/>
        <v>0</v>
      </c>
      <c r="N130" s="1">
        <f t="shared" si="14"/>
        <v>0</v>
      </c>
      <c r="O130" s="1">
        <f t="shared" si="21"/>
        <v>0</v>
      </c>
      <c r="P130" s="1">
        <f t="shared" si="15"/>
        <v>30</v>
      </c>
      <c r="Q130" s="1">
        <f t="shared" si="16"/>
        <v>0</v>
      </c>
      <c r="R130" s="1">
        <f t="shared" si="17"/>
        <v>0</v>
      </c>
      <c r="S130" s="1">
        <f t="shared" si="18"/>
        <v>0</v>
      </c>
      <c r="T130" s="1">
        <f t="shared" si="19"/>
        <v>0</v>
      </c>
      <c r="U130" s="1">
        <f t="shared" si="20"/>
        <v>0</v>
      </c>
    </row>
    <row r="131" spans="1:21">
      <c r="A131" s="5">
        <v>39627</v>
      </c>
      <c r="D131" s="1">
        <v>39.9</v>
      </c>
      <c r="E131" t="s">
        <v>19</v>
      </c>
      <c r="F131" t="s">
        <v>29</v>
      </c>
      <c r="K131" s="1">
        <f t="shared" ref="K131:K152" si="22">IF(E131="lojas",D131,0)</f>
        <v>0</v>
      </c>
      <c r="L131" s="1">
        <f t="shared" ref="L131:L152" si="23">IF(E131="lanhouse",D131,0)</f>
        <v>39.9</v>
      </c>
      <c r="M131" s="1">
        <f t="shared" ref="M131:M152" si="24">IF(E131="celular",D131,0)</f>
        <v>0</v>
      </c>
      <c r="N131" s="1">
        <f t="shared" ref="N131:N152" si="25">IF(F131="caixa",D131,0)</f>
        <v>0</v>
      </c>
      <c r="O131" s="1">
        <f t="shared" si="21"/>
        <v>0</v>
      </c>
      <c r="P131" s="1">
        <f t="shared" ref="P131:P152" si="26">IF(F131="bradesco",D131,0)</f>
        <v>0</v>
      </c>
      <c r="Q131" s="1">
        <f t="shared" ref="Q131:Q152" si="27">IF(F131="banco real",D131,0)</f>
        <v>0</v>
      </c>
      <c r="R131" s="1">
        <f t="shared" ref="R131:R152" si="28">IF(F131="itau",D131,0)</f>
        <v>0</v>
      </c>
      <c r="S131" s="1">
        <f t="shared" ref="S131:S152" si="29">IF(F131="pseg",D131,0)</f>
        <v>0</v>
      </c>
      <c r="T131" s="1">
        <f t="shared" ref="T131:T152" si="30">IF(C131="pessoal",B131,0)</f>
        <v>0</v>
      </c>
      <c r="U131" s="1">
        <f t="shared" ref="U131:U152" si="31">IF(C131="cart cel",B131,0)</f>
        <v>0</v>
      </c>
    </row>
    <row r="132" spans="1:21">
      <c r="A132" s="5">
        <v>39627</v>
      </c>
      <c r="D132" s="1">
        <v>64</v>
      </c>
      <c r="E132" t="s">
        <v>21</v>
      </c>
      <c r="K132" s="1">
        <f t="shared" si="22"/>
        <v>0</v>
      </c>
      <c r="L132" s="1">
        <f t="shared" si="23"/>
        <v>0</v>
      </c>
      <c r="M132" s="1">
        <f t="shared" si="24"/>
        <v>64</v>
      </c>
      <c r="N132" s="1">
        <f t="shared" si="25"/>
        <v>0</v>
      </c>
      <c r="O132" s="1">
        <f t="shared" ref="O132:O152" si="32">IF(F132="bb",D132,0)</f>
        <v>0</v>
      </c>
      <c r="P132" s="1">
        <f t="shared" si="26"/>
        <v>0</v>
      </c>
      <c r="Q132" s="1">
        <f t="shared" si="27"/>
        <v>0</v>
      </c>
      <c r="R132" s="1">
        <f t="shared" si="28"/>
        <v>0</v>
      </c>
      <c r="S132" s="1">
        <f t="shared" si="29"/>
        <v>0</v>
      </c>
      <c r="T132" s="1">
        <f t="shared" si="30"/>
        <v>0</v>
      </c>
      <c r="U132" s="1">
        <f t="shared" si="31"/>
        <v>0</v>
      </c>
    </row>
    <row r="133" spans="1:21">
      <c r="A133" s="5">
        <v>39629</v>
      </c>
      <c r="D133" s="1">
        <v>30</v>
      </c>
      <c r="E133" t="s">
        <v>20</v>
      </c>
      <c r="F133" t="s">
        <v>8</v>
      </c>
      <c r="G133" t="s">
        <v>54</v>
      </c>
      <c r="K133" s="1">
        <f t="shared" si="22"/>
        <v>30</v>
      </c>
      <c r="L133" s="1">
        <f t="shared" si="23"/>
        <v>0</v>
      </c>
      <c r="M133" s="1">
        <f t="shared" si="24"/>
        <v>0</v>
      </c>
      <c r="N133" s="1">
        <f t="shared" si="25"/>
        <v>0</v>
      </c>
      <c r="O133" s="1">
        <f t="shared" si="32"/>
        <v>0</v>
      </c>
      <c r="P133" s="1">
        <f t="shared" si="26"/>
        <v>0</v>
      </c>
      <c r="Q133" s="1">
        <f t="shared" si="27"/>
        <v>0</v>
      </c>
      <c r="R133" s="1">
        <f t="shared" si="28"/>
        <v>30</v>
      </c>
      <c r="S133" s="1">
        <f t="shared" si="29"/>
        <v>0</v>
      </c>
      <c r="T133" s="1">
        <f t="shared" si="30"/>
        <v>0</v>
      </c>
      <c r="U133" s="1">
        <f t="shared" si="31"/>
        <v>0</v>
      </c>
    </row>
    <row r="134" spans="1:21">
      <c r="A134" s="5">
        <v>39629</v>
      </c>
      <c r="D134" s="1">
        <v>9.91</v>
      </c>
      <c r="E134" t="s">
        <v>20</v>
      </c>
      <c r="F134" t="s">
        <v>5</v>
      </c>
      <c r="G134" t="s">
        <v>55</v>
      </c>
      <c r="K134" s="1">
        <f t="shared" si="22"/>
        <v>9.91</v>
      </c>
      <c r="L134" s="1">
        <f t="shared" si="23"/>
        <v>0</v>
      </c>
      <c r="M134" s="1">
        <f t="shared" si="24"/>
        <v>0</v>
      </c>
      <c r="N134" s="1">
        <f t="shared" si="25"/>
        <v>0</v>
      </c>
      <c r="O134" s="1">
        <f t="shared" si="32"/>
        <v>0</v>
      </c>
      <c r="P134" s="1">
        <f t="shared" si="26"/>
        <v>9.91</v>
      </c>
      <c r="Q134" s="1">
        <f t="shared" si="27"/>
        <v>0</v>
      </c>
      <c r="R134" s="1">
        <f t="shared" si="28"/>
        <v>0</v>
      </c>
      <c r="S134" s="1">
        <f t="shared" si="29"/>
        <v>0</v>
      </c>
      <c r="T134" s="1">
        <f t="shared" si="30"/>
        <v>0</v>
      </c>
      <c r="U134" s="1">
        <f t="shared" si="31"/>
        <v>0</v>
      </c>
    </row>
    <row r="135" spans="1:21">
      <c r="A135" s="5">
        <v>39629</v>
      </c>
      <c r="D135" s="1">
        <v>57</v>
      </c>
      <c r="E135" t="s">
        <v>19</v>
      </c>
      <c r="F135" t="s">
        <v>29</v>
      </c>
      <c r="K135" s="1">
        <f t="shared" si="22"/>
        <v>0</v>
      </c>
      <c r="L135" s="1">
        <f t="shared" si="23"/>
        <v>57</v>
      </c>
      <c r="M135" s="1">
        <f t="shared" si="24"/>
        <v>0</v>
      </c>
      <c r="N135" s="1">
        <f t="shared" si="25"/>
        <v>0</v>
      </c>
      <c r="O135" s="1">
        <f t="shared" si="32"/>
        <v>0</v>
      </c>
      <c r="P135" s="1">
        <f t="shared" si="26"/>
        <v>0</v>
      </c>
      <c r="Q135" s="1">
        <f t="shared" si="27"/>
        <v>0</v>
      </c>
      <c r="R135" s="1">
        <f t="shared" si="28"/>
        <v>0</v>
      </c>
      <c r="S135" s="1">
        <f t="shared" si="29"/>
        <v>0</v>
      </c>
      <c r="T135" s="1">
        <f t="shared" si="30"/>
        <v>0</v>
      </c>
      <c r="U135" s="1">
        <f t="shared" si="31"/>
        <v>0</v>
      </c>
    </row>
    <row r="136" spans="1:21">
      <c r="A136" s="5">
        <v>39629</v>
      </c>
      <c r="D136" s="1">
        <v>130</v>
      </c>
      <c r="E136" t="s">
        <v>21</v>
      </c>
      <c r="K136" s="1">
        <f t="shared" si="22"/>
        <v>0</v>
      </c>
      <c r="L136" s="1">
        <f t="shared" si="23"/>
        <v>0</v>
      </c>
      <c r="M136" s="1">
        <f t="shared" si="24"/>
        <v>130</v>
      </c>
      <c r="N136" s="1">
        <f t="shared" si="25"/>
        <v>0</v>
      </c>
      <c r="O136" s="1">
        <f t="shared" si="32"/>
        <v>0</v>
      </c>
      <c r="P136" s="1">
        <f t="shared" si="26"/>
        <v>0</v>
      </c>
      <c r="Q136" s="1">
        <f t="shared" si="27"/>
        <v>0</v>
      </c>
      <c r="R136" s="1">
        <f t="shared" si="28"/>
        <v>0</v>
      </c>
      <c r="S136" s="1">
        <f t="shared" si="29"/>
        <v>0</v>
      </c>
      <c r="T136" s="1">
        <f t="shared" si="30"/>
        <v>0</v>
      </c>
      <c r="U136" s="1">
        <f t="shared" si="31"/>
        <v>0</v>
      </c>
    </row>
    <row r="137" spans="1:21">
      <c r="K137" s="1">
        <f t="shared" si="22"/>
        <v>0</v>
      </c>
      <c r="L137" s="1">
        <f t="shared" si="23"/>
        <v>0</v>
      </c>
      <c r="M137" s="1">
        <f t="shared" si="24"/>
        <v>0</v>
      </c>
      <c r="N137" s="1">
        <f t="shared" si="25"/>
        <v>0</v>
      </c>
      <c r="O137" s="1">
        <f t="shared" si="32"/>
        <v>0</v>
      </c>
      <c r="P137" s="1">
        <f t="shared" si="26"/>
        <v>0</v>
      </c>
      <c r="Q137" s="1">
        <f t="shared" si="27"/>
        <v>0</v>
      </c>
      <c r="R137" s="1">
        <f t="shared" si="28"/>
        <v>0</v>
      </c>
      <c r="S137" s="1">
        <f t="shared" si="29"/>
        <v>0</v>
      </c>
      <c r="T137" s="1">
        <f t="shared" si="30"/>
        <v>0</v>
      </c>
      <c r="U137" s="1">
        <f t="shared" si="31"/>
        <v>0</v>
      </c>
    </row>
    <row r="138" spans="1:21">
      <c r="K138" s="1">
        <f t="shared" si="22"/>
        <v>0</v>
      </c>
      <c r="L138" s="1">
        <f t="shared" si="23"/>
        <v>0</v>
      </c>
      <c r="M138" s="1">
        <f t="shared" si="24"/>
        <v>0</v>
      </c>
      <c r="N138" s="1">
        <f t="shared" si="25"/>
        <v>0</v>
      </c>
      <c r="O138" s="1">
        <f t="shared" si="32"/>
        <v>0</v>
      </c>
      <c r="P138" s="1">
        <f t="shared" si="26"/>
        <v>0</v>
      </c>
      <c r="Q138" s="1">
        <f t="shared" si="27"/>
        <v>0</v>
      </c>
      <c r="R138" s="1">
        <f t="shared" si="28"/>
        <v>0</v>
      </c>
      <c r="S138" s="1">
        <f t="shared" si="29"/>
        <v>0</v>
      </c>
      <c r="T138" s="1">
        <f t="shared" si="30"/>
        <v>0</v>
      </c>
      <c r="U138" s="1">
        <f t="shared" si="31"/>
        <v>0</v>
      </c>
    </row>
    <row r="139" spans="1:21">
      <c r="K139" s="1">
        <f t="shared" si="22"/>
        <v>0</v>
      </c>
      <c r="L139" s="1">
        <f t="shared" si="23"/>
        <v>0</v>
      </c>
      <c r="M139" s="1">
        <f t="shared" si="24"/>
        <v>0</v>
      </c>
      <c r="N139" s="1">
        <f t="shared" si="25"/>
        <v>0</v>
      </c>
      <c r="O139" s="1">
        <f t="shared" si="32"/>
        <v>0</v>
      </c>
      <c r="P139" s="1">
        <f t="shared" si="26"/>
        <v>0</v>
      </c>
      <c r="Q139" s="1">
        <f t="shared" si="27"/>
        <v>0</v>
      </c>
      <c r="R139" s="1">
        <f t="shared" si="28"/>
        <v>0</v>
      </c>
      <c r="S139" s="1">
        <f t="shared" si="29"/>
        <v>0</v>
      </c>
      <c r="T139" s="1">
        <f t="shared" si="30"/>
        <v>0</v>
      </c>
      <c r="U139" s="1">
        <f t="shared" si="31"/>
        <v>0</v>
      </c>
    </row>
    <row r="140" spans="1:21">
      <c r="K140" s="1">
        <f t="shared" si="22"/>
        <v>0</v>
      </c>
      <c r="L140" s="1">
        <f t="shared" si="23"/>
        <v>0</v>
      </c>
      <c r="M140" s="1">
        <f t="shared" si="24"/>
        <v>0</v>
      </c>
      <c r="N140" s="1">
        <f t="shared" si="25"/>
        <v>0</v>
      </c>
      <c r="O140" s="1">
        <f t="shared" si="32"/>
        <v>0</v>
      </c>
      <c r="P140" s="1">
        <f t="shared" si="26"/>
        <v>0</v>
      </c>
      <c r="Q140" s="1">
        <f t="shared" si="27"/>
        <v>0</v>
      </c>
      <c r="R140" s="1">
        <f t="shared" si="28"/>
        <v>0</v>
      </c>
      <c r="S140" s="1">
        <f t="shared" si="29"/>
        <v>0</v>
      </c>
      <c r="T140" s="1">
        <f t="shared" si="30"/>
        <v>0</v>
      </c>
      <c r="U140" s="1">
        <f t="shared" si="31"/>
        <v>0</v>
      </c>
    </row>
    <row r="141" spans="1:21">
      <c r="K141" s="1">
        <f t="shared" si="22"/>
        <v>0</v>
      </c>
      <c r="L141" s="1">
        <f t="shared" si="23"/>
        <v>0</v>
      </c>
      <c r="M141" s="1">
        <f t="shared" si="24"/>
        <v>0</v>
      </c>
      <c r="N141" s="1">
        <f t="shared" si="25"/>
        <v>0</v>
      </c>
      <c r="O141" s="1">
        <f t="shared" si="32"/>
        <v>0</v>
      </c>
      <c r="P141" s="1">
        <f t="shared" si="26"/>
        <v>0</v>
      </c>
      <c r="Q141" s="1">
        <f t="shared" si="27"/>
        <v>0</v>
      </c>
      <c r="R141" s="1">
        <f t="shared" si="28"/>
        <v>0</v>
      </c>
      <c r="S141" s="1">
        <f t="shared" si="29"/>
        <v>0</v>
      </c>
      <c r="T141" s="1">
        <f t="shared" si="30"/>
        <v>0</v>
      </c>
      <c r="U141" s="1">
        <f t="shared" si="31"/>
        <v>0</v>
      </c>
    </row>
    <row r="142" spans="1:21">
      <c r="K142" s="1">
        <f t="shared" si="22"/>
        <v>0</v>
      </c>
      <c r="L142" s="1">
        <f t="shared" si="23"/>
        <v>0</v>
      </c>
      <c r="M142" s="1">
        <f t="shared" si="24"/>
        <v>0</v>
      </c>
      <c r="N142" s="1">
        <f t="shared" si="25"/>
        <v>0</v>
      </c>
      <c r="O142" s="1">
        <f t="shared" si="32"/>
        <v>0</v>
      </c>
      <c r="P142" s="1">
        <f t="shared" si="26"/>
        <v>0</v>
      </c>
      <c r="Q142" s="1">
        <f t="shared" si="27"/>
        <v>0</v>
      </c>
      <c r="R142" s="1">
        <f t="shared" si="28"/>
        <v>0</v>
      </c>
      <c r="S142" s="1">
        <f t="shared" si="29"/>
        <v>0</v>
      </c>
      <c r="T142" s="1">
        <f t="shared" si="30"/>
        <v>0</v>
      </c>
      <c r="U142" s="1">
        <f t="shared" si="31"/>
        <v>0</v>
      </c>
    </row>
    <row r="143" spans="1:21">
      <c r="K143" s="1">
        <f t="shared" si="22"/>
        <v>0</v>
      </c>
      <c r="L143" s="1">
        <f t="shared" si="23"/>
        <v>0</v>
      </c>
      <c r="M143" s="1">
        <f t="shared" si="24"/>
        <v>0</v>
      </c>
      <c r="N143" s="1">
        <f t="shared" si="25"/>
        <v>0</v>
      </c>
      <c r="O143" s="1">
        <f t="shared" si="32"/>
        <v>0</v>
      </c>
      <c r="P143" s="1">
        <f t="shared" si="26"/>
        <v>0</v>
      </c>
      <c r="Q143" s="1">
        <f t="shared" si="27"/>
        <v>0</v>
      </c>
      <c r="R143" s="1">
        <f t="shared" si="28"/>
        <v>0</v>
      </c>
      <c r="S143" s="1">
        <f t="shared" si="29"/>
        <v>0</v>
      </c>
      <c r="T143" s="1">
        <f t="shared" si="30"/>
        <v>0</v>
      </c>
      <c r="U143" s="1">
        <f t="shared" si="31"/>
        <v>0</v>
      </c>
    </row>
    <row r="144" spans="1:21">
      <c r="K144" s="1">
        <f t="shared" si="22"/>
        <v>0</v>
      </c>
      <c r="L144" s="1">
        <f t="shared" si="23"/>
        <v>0</v>
      </c>
      <c r="M144" s="1">
        <f t="shared" si="24"/>
        <v>0</v>
      </c>
      <c r="N144" s="1">
        <f t="shared" si="25"/>
        <v>0</v>
      </c>
      <c r="O144" s="1">
        <f t="shared" si="32"/>
        <v>0</v>
      </c>
      <c r="P144" s="1">
        <f t="shared" si="26"/>
        <v>0</v>
      </c>
      <c r="Q144" s="1">
        <f t="shared" si="27"/>
        <v>0</v>
      </c>
      <c r="R144" s="1">
        <f t="shared" si="28"/>
        <v>0</v>
      </c>
      <c r="S144" s="1">
        <f t="shared" si="29"/>
        <v>0</v>
      </c>
      <c r="T144" s="1">
        <f t="shared" si="30"/>
        <v>0</v>
      </c>
      <c r="U144" s="1">
        <f t="shared" si="31"/>
        <v>0</v>
      </c>
    </row>
    <row r="145" spans="11:21">
      <c r="K145" s="1">
        <f t="shared" si="22"/>
        <v>0</v>
      </c>
      <c r="L145" s="1">
        <f t="shared" si="23"/>
        <v>0</v>
      </c>
      <c r="M145" s="1">
        <f t="shared" si="24"/>
        <v>0</v>
      </c>
      <c r="N145" s="1">
        <f t="shared" si="25"/>
        <v>0</v>
      </c>
      <c r="O145" s="1">
        <f t="shared" si="32"/>
        <v>0</v>
      </c>
      <c r="P145" s="1">
        <f t="shared" si="26"/>
        <v>0</v>
      </c>
      <c r="Q145" s="1">
        <f t="shared" si="27"/>
        <v>0</v>
      </c>
      <c r="R145" s="1">
        <f t="shared" si="28"/>
        <v>0</v>
      </c>
      <c r="S145" s="1">
        <f t="shared" si="29"/>
        <v>0</v>
      </c>
      <c r="T145" s="1">
        <f t="shared" si="30"/>
        <v>0</v>
      </c>
      <c r="U145" s="1">
        <f t="shared" si="31"/>
        <v>0</v>
      </c>
    </row>
    <row r="146" spans="11:21">
      <c r="K146" s="1">
        <f t="shared" si="22"/>
        <v>0</v>
      </c>
      <c r="L146" s="1">
        <f t="shared" si="23"/>
        <v>0</v>
      </c>
      <c r="M146" s="1">
        <f t="shared" si="24"/>
        <v>0</v>
      </c>
      <c r="N146" s="1">
        <f t="shared" si="25"/>
        <v>0</v>
      </c>
      <c r="O146" s="1">
        <f t="shared" si="32"/>
        <v>0</v>
      </c>
      <c r="P146" s="1">
        <f t="shared" si="26"/>
        <v>0</v>
      </c>
      <c r="Q146" s="1">
        <f t="shared" si="27"/>
        <v>0</v>
      </c>
      <c r="R146" s="1">
        <f t="shared" si="28"/>
        <v>0</v>
      </c>
      <c r="S146" s="1">
        <f t="shared" si="29"/>
        <v>0</v>
      </c>
      <c r="T146" s="1">
        <f t="shared" si="30"/>
        <v>0</v>
      </c>
      <c r="U146" s="1">
        <f t="shared" si="31"/>
        <v>0</v>
      </c>
    </row>
    <row r="147" spans="11:21">
      <c r="K147" s="1">
        <f t="shared" si="22"/>
        <v>0</v>
      </c>
      <c r="L147" s="1">
        <f t="shared" si="23"/>
        <v>0</v>
      </c>
      <c r="M147" s="1">
        <f t="shared" si="24"/>
        <v>0</v>
      </c>
      <c r="N147" s="1">
        <f t="shared" si="25"/>
        <v>0</v>
      </c>
      <c r="O147" s="1">
        <f t="shared" si="32"/>
        <v>0</v>
      </c>
      <c r="P147" s="1">
        <f t="shared" si="26"/>
        <v>0</v>
      </c>
      <c r="Q147" s="1">
        <f t="shared" si="27"/>
        <v>0</v>
      </c>
      <c r="R147" s="1">
        <f t="shared" si="28"/>
        <v>0</v>
      </c>
      <c r="S147" s="1">
        <f t="shared" si="29"/>
        <v>0</v>
      </c>
      <c r="T147" s="1">
        <f t="shared" si="30"/>
        <v>0</v>
      </c>
      <c r="U147" s="1">
        <f t="shared" si="31"/>
        <v>0</v>
      </c>
    </row>
    <row r="148" spans="11:21">
      <c r="K148" s="1">
        <f t="shared" si="22"/>
        <v>0</v>
      </c>
      <c r="L148" s="1">
        <f t="shared" si="23"/>
        <v>0</v>
      </c>
      <c r="M148" s="1">
        <f t="shared" si="24"/>
        <v>0</v>
      </c>
      <c r="N148" s="1">
        <f t="shared" si="25"/>
        <v>0</v>
      </c>
      <c r="O148" s="1">
        <f t="shared" si="32"/>
        <v>0</v>
      </c>
      <c r="P148" s="1">
        <f t="shared" si="26"/>
        <v>0</v>
      </c>
      <c r="Q148" s="1">
        <f t="shared" si="27"/>
        <v>0</v>
      </c>
      <c r="R148" s="1">
        <f t="shared" si="28"/>
        <v>0</v>
      </c>
      <c r="S148" s="1">
        <f t="shared" si="29"/>
        <v>0</v>
      </c>
      <c r="T148" s="1">
        <f t="shared" si="30"/>
        <v>0</v>
      </c>
      <c r="U148" s="1">
        <f t="shared" si="31"/>
        <v>0</v>
      </c>
    </row>
    <row r="149" spans="11:21">
      <c r="K149" s="1">
        <f t="shared" si="22"/>
        <v>0</v>
      </c>
      <c r="L149" s="1">
        <f t="shared" si="23"/>
        <v>0</v>
      </c>
      <c r="M149" s="1">
        <f t="shared" si="24"/>
        <v>0</v>
      </c>
      <c r="N149" s="1">
        <f t="shared" si="25"/>
        <v>0</v>
      </c>
      <c r="O149" s="1">
        <f t="shared" si="32"/>
        <v>0</v>
      </c>
      <c r="P149" s="1">
        <f t="shared" si="26"/>
        <v>0</v>
      </c>
      <c r="Q149" s="1">
        <f t="shared" si="27"/>
        <v>0</v>
      </c>
      <c r="R149" s="1">
        <f t="shared" si="28"/>
        <v>0</v>
      </c>
      <c r="S149" s="1">
        <f t="shared" si="29"/>
        <v>0</v>
      </c>
      <c r="T149" s="1">
        <f t="shared" si="30"/>
        <v>0</v>
      </c>
      <c r="U149" s="1">
        <f t="shared" si="31"/>
        <v>0</v>
      </c>
    </row>
    <row r="150" spans="11:21">
      <c r="K150" s="1">
        <f t="shared" si="22"/>
        <v>0</v>
      </c>
      <c r="L150" s="1">
        <f t="shared" si="23"/>
        <v>0</v>
      </c>
      <c r="M150" s="1">
        <f t="shared" si="24"/>
        <v>0</v>
      </c>
      <c r="N150" s="1">
        <f t="shared" si="25"/>
        <v>0</v>
      </c>
      <c r="O150" s="1">
        <f t="shared" si="32"/>
        <v>0</v>
      </c>
      <c r="P150" s="1">
        <f t="shared" si="26"/>
        <v>0</v>
      </c>
      <c r="Q150" s="1">
        <f t="shared" si="27"/>
        <v>0</v>
      </c>
      <c r="R150" s="1">
        <f t="shared" si="28"/>
        <v>0</v>
      </c>
      <c r="S150" s="1">
        <f t="shared" si="29"/>
        <v>0</v>
      </c>
      <c r="T150" s="1">
        <f t="shared" si="30"/>
        <v>0</v>
      </c>
      <c r="U150" s="1">
        <f t="shared" si="31"/>
        <v>0</v>
      </c>
    </row>
    <row r="151" spans="11:21">
      <c r="K151" s="1">
        <f t="shared" si="22"/>
        <v>0</v>
      </c>
      <c r="L151" s="1">
        <f t="shared" si="23"/>
        <v>0</v>
      </c>
      <c r="M151" s="1">
        <f t="shared" si="24"/>
        <v>0</v>
      </c>
      <c r="N151" s="1">
        <f t="shared" si="25"/>
        <v>0</v>
      </c>
      <c r="O151" s="1">
        <f t="shared" si="32"/>
        <v>0</v>
      </c>
      <c r="P151" s="1">
        <f t="shared" si="26"/>
        <v>0</v>
      </c>
      <c r="Q151" s="1">
        <f t="shared" si="27"/>
        <v>0</v>
      </c>
      <c r="R151" s="1">
        <f t="shared" si="28"/>
        <v>0</v>
      </c>
      <c r="S151" s="1">
        <f t="shared" si="29"/>
        <v>0</v>
      </c>
      <c r="T151" s="1">
        <f t="shared" si="30"/>
        <v>0</v>
      </c>
      <c r="U151" s="1">
        <f t="shared" si="31"/>
        <v>0</v>
      </c>
    </row>
    <row r="152" spans="11:21">
      <c r="K152" s="1">
        <f t="shared" si="22"/>
        <v>0</v>
      </c>
      <c r="L152" s="1">
        <f t="shared" si="23"/>
        <v>0</v>
      </c>
      <c r="M152" s="1">
        <f t="shared" si="24"/>
        <v>0</v>
      </c>
      <c r="N152" s="1">
        <f t="shared" si="25"/>
        <v>0</v>
      </c>
      <c r="O152" s="1">
        <f t="shared" si="32"/>
        <v>0</v>
      </c>
      <c r="P152" s="1">
        <f t="shared" si="26"/>
        <v>0</v>
      </c>
      <c r="Q152" s="1">
        <f t="shared" si="27"/>
        <v>0</v>
      </c>
      <c r="R152" s="1">
        <f t="shared" si="28"/>
        <v>0</v>
      </c>
      <c r="S152" s="1">
        <f t="shared" si="29"/>
        <v>0</v>
      </c>
      <c r="T152" s="1">
        <f t="shared" si="30"/>
        <v>0</v>
      </c>
      <c r="U152" s="1">
        <f t="shared" si="31"/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80"/>
  <sheetViews>
    <sheetView topLeftCell="B149" workbookViewId="0">
      <selection activeCell="G168" sqref="G168"/>
    </sheetView>
  </sheetViews>
  <sheetFormatPr defaultRowHeight="15"/>
  <cols>
    <col min="1" max="1" width="9.28515625" bestFit="1" customWidth="1"/>
    <col min="2" max="2" width="13.42578125" style="1" bestFit="1" customWidth="1"/>
    <col min="3" max="3" width="17.5703125" bestFit="1" customWidth="1"/>
    <col min="4" max="4" width="12" style="1" bestFit="1" customWidth="1"/>
    <col min="5" max="5" width="14.28515625" bestFit="1" customWidth="1"/>
    <col min="6" max="6" width="14" bestFit="1" customWidth="1"/>
    <col min="7" max="8" width="12.140625" bestFit="1" customWidth="1"/>
    <col min="9" max="9" width="13.5703125" bestFit="1" customWidth="1"/>
    <col min="11" max="12" width="11.85546875" bestFit="1" customWidth="1"/>
    <col min="13" max="13" width="12" bestFit="1" customWidth="1"/>
    <col min="14" max="14" width="9.7109375" bestFit="1" customWidth="1"/>
    <col min="15" max="16" width="11.85546875" bestFit="1" customWidth="1"/>
    <col min="17" max="17" width="10.28515625" bestFit="1" customWidth="1"/>
    <col min="18" max="18" width="11.85546875" bestFit="1" customWidth="1"/>
    <col min="19" max="20" width="10.5703125" bestFit="1" customWidth="1"/>
    <col min="21" max="21" width="9.5703125" bestFit="1" customWidth="1"/>
    <col min="22" max="22" width="12" bestFit="1" customWidth="1"/>
    <col min="25" max="25" width="14.42578125" bestFit="1" customWidth="1"/>
    <col min="26" max="33" width="12.140625" bestFit="1" customWidth="1"/>
    <col min="34" max="34" width="12.42578125" customWidth="1"/>
  </cols>
  <sheetData>
    <row r="1" spans="1:22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131</v>
      </c>
    </row>
    <row r="2" spans="1:22">
      <c r="A2" s="5">
        <v>39630</v>
      </c>
      <c r="B2" s="4">
        <v>363.3</v>
      </c>
      <c r="C2" t="s">
        <v>21</v>
      </c>
      <c r="D2" s="1">
        <v>22.9</v>
      </c>
      <c r="E2" t="s">
        <v>20</v>
      </c>
      <c r="F2" t="s">
        <v>6</v>
      </c>
      <c r="G2" s="6" t="s">
        <v>1</v>
      </c>
      <c r="H2" s="6" t="s">
        <v>0</v>
      </c>
      <c r="I2" s="6"/>
      <c r="K2" s="1">
        <f>IF(E2="lojas",D2,0)</f>
        <v>22.9</v>
      </c>
      <c r="L2" s="1">
        <f>IF(E2="lanhouse",D2,0)</f>
        <v>0</v>
      </c>
      <c r="M2" s="1">
        <f>IF(E2="celular",D2,0)</f>
        <v>0</v>
      </c>
      <c r="N2" s="1">
        <f>IF(F2="caixa",D2,0)</f>
        <v>0</v>
      </c>
      <c r="O2" s="1">
        <f>IF(F2="bb",D2,0)</f>
        <v>22.9</v>
      </c>
      <c r="P2" s="1">
        <f>IF(F2="bradesco",D2,0)</f>
        <v>0</v>
      </c>
      <c r="Q2" s="1">
        <f>IF(F2="banco real",D2,0)</f>
        <v>0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IF(C2="celular",B2,0)</f>
        <v>363.3</v>
      </c>
    </row>
    <row r="3" spans="1:22" ht="15.75">
      <c r="A3" s="5">
        <v>39630</v>
      </c>
      <c r="B3" s="4">
        <v>25</v>
      </c>
      <c r="C3" t="s">
        <v>25</v>
      </c>
      <c r="D3" s="1">
        <v>33</v>
      </c>
      <c r="E3" t="s">
        <v>20</v>
      </c>
      <c r="F3" t="s">
        <v>5</v>
      </c>
      <c r="G3" s="8">
        <f>SUM(D2:D180)</f>
        <v>7110.1399999999912</v>
      </c>
      <c r="H3" s="7">
        <f>SUM(B2:B180)</f>
        <v>3759.62</v>
      </c>
      <c r="I3" s="12">
        <f>SUM(G3-H3)</f>
        <v>3350.5199999999913</v>
      </c>
      <c r="K3" s="1">
        <f t="shared" ref="K3:K65" si="0">IF(E3="lojas",D3,0)</f>
        <v>33</v>
      </c>
      <c r="L3" s="1">
        <f t="shared" ref="L3:L65" si="1">IF(E3="lanhouse",D3,0)</f>
        <v>0</v>
      </c>
      <c r="M3" s="1">
        <f t="shared" ref="M3:M65" si="2">IF(E3="celular",D3,0)</f>
        <v>0</v>
      </c>
      <c r="N3" s="1">
        <f t="shared" ref="N3:N65" si="3">IF(F3="caixa",D3,0)</f>
        <v>0</v>
      </c>
      <c r="O3" s="1">
        <f>IF(F3="bb",D3,0)</f>
        <v>0</v>
      </c>
      <c r="P3" s="1">
        <f t="shared" ref="P3:P65" si="4">IF(F3="bradesco",D3,0)</f>
        <v>33</v>
      </c>
      <c r="Q3" s="1">
        <f t="shared" ref="Q3:Q65" si="5">IF(F3="banco real",D3,0)</f>
        <v>0</v>
      </c>
      <c r="R3" s="1">
        <f t="shared" ref="R3:R65" si="6">IF(F3="itau",D3,0)</f>
        <v>0</v>
      </c>
      <c r="S3" s="1">
        <f t="shared" ref="S3:S65" si="7">IF(F3="pseg",D3,0)</f>
        <v>0</v>
      </c>
      <c r="T3" s="1">
        <f t="shared" ref="T3:T65" si="8">IF(C3="pessoal",B3,0)</f>
        <v>25</v>
      </c>
      <c r="U3" s="1">
        <f t="shared" ref="U3:U65" si="9">IF(E3="dominios",D3,0)</f>
        <v>0</v>
      </c>
      <c r="V3" s="1">
        <f t="shared" ref="V3:V66" si="10">IF(C3="celular",B3,0)</f>
        <v>0</v>
      </c>
    </row>
    <row r="4" spans="1:22">
      <c r="A4" s="5">
        <v>39630</v>
      </c>
      <c r="B4" s="1">
        <v>25.9</v>
      </c>
      <c r="C4" t="s">
        <v>25</v>
      </c>
      <c r="D4" s="1">
        <v>24.9</v>
      </c>
      <c r="E4" t="s">
        <v>20</v>
      </c>
      <c r="F4" t="s">
        <v>6</v>
      </c>
      <c r="H4" t="s">
        <v>1</v>
      </c>
      <c r="I4" t="s">
        <v>0</v>
      </c>
      <c r="K4" s="1">
        <f t="shared" si="0"/>
        <v>24.9</v>
      </c>
      <c r="L4" s="1">
        <f t="shared" si="1"/>
        <v>0</v>
      </c>
      <c r="M4" s="1">
        <f t="shared" si="2"/>
        <v>0</v>
      </c>
      <c r="N4" s="1">
        <f t="shared" si="3"/>
        <v>0</v>
      </c>
      <c r="O4" s="1">
        <f t="shared" ref="O4:O66" si="11">IF(F4="bb",D4,0)</f>
        <v>24.9</v>
      </c>
      <c r="P4" s="1">
        <f t="shared" si="4"/>
        <v>0</v>
      </c>
      <c r="Q4" s="1">
        <f t="shared" si="5"/>
        <v>0</v>
      </c>
      <c r="R4" s="1">
        <f t="shared" si="6"/>
        <v>0</v>
      </c>
      <c r="S4" s="1">
        <f t="shared" si="7"/>
        <v>0</v>
      </c>
      <c r="T4" s="1">
        <f t="shared" si="8"/>
        <v>25.9</v>
      </c>
      <c r="U4" s="1">
        <f t="shared" si="9"/>
        <v>0</v>
      </c>
      <c r="V4" s="1">
        <f t="shared" si="10"/>
        <v>0</v>
      </c>
    </row>
    <row r="5" spans="1:22">
      <c r="A5" s="5">
        <v>39630</v>
      </c>
      <c r="D5" s="1">
        <v>11.9</v>
      </c>
      <c r="E5" t="s">
        <v>20</v>
      </c>
      <c r="F5" t="s">
        <v>5</v>
      </c>
      <c r="H5" s="11">
        <f>SUM(L2:L180)</f>
        <v>1494.4099999999994</v>
      </c>
      <c r="J5" s="17" t="s">
        <v>19</v>
      </c>
      <c r="K5" s="1">
        <f t="shared" si="0"/>
        <v>11.9</v>
      </c>
      <c r="L5" s="1">
        <f t="shared" si="1"/>
        <v>0</v>
      </c>
      <c r="M5" s="1">
        <f t="shared" si="2"/>
        <v>0</v>
      </c>
      <c r="N5" s="1">
        <f t="shared" si="3"/>
        <v>0</v>
      </c>
      <c r="O5" s="1">
        <f t="shared" si="11"/>
        <v>0</v>
      </c>
      <c r="P5" s="1">
        <f t="shared" si="4"/>
        <v>11.9</v>
      </c>
      <c r="Q5" s="1">
        <f t="shared" si="5"/>
        <v>0</v>
      </c>
      <c r="R5" s="1">
        <f t="shared" si="6"/>
        <v>0</v>
      </c>
      <c r="S5" s="1">
        <f t="shared" si="7"/>
        <v>0</v>
      </c>
      <c r="T5" s="1">
        <f t="shared" si="8"/>
        <v>0</v>
      </c>
      <c r="U5" s="1">
        <f t="shared" si="9"/>
        <v>0</v>
      </c>
      <c r="V5" s="1">
        <f t="shared" si="10"/>
        <v>0</v>
      </c>
    </row>
    <row r="6" spans="1:22">
      <c r="A6" s="5">
        <v>39630</v>
      </c>
      <c r="D6" s="1">
        <v>24.9</v>
      </c>
      <c r="E6" t="s">
        <v>20</v>
      </c>
      <c r="F6" t="s">
        <v>5</v>
      </c>
      <c r="H6" s="10">
        <f>SUM(K2:K180)</f>
        <v>3131.4300000000044</v>
      </c>
      <c r="J6" s="18" t="s">
        <v>20</v>
      </c>
      <c r="K6" s="1">
        <f t="shared" si="0"/>
        <v>24.9</v>
      </c>
      <c r="L6" s="1">
        <f t="shared" si="1"/>
        <v>0</v>
      </c>
      <c r="M6" s="1">
        <f t="shared" si="2"/>
        <v>0</v>
      </c>
      <c r="N6" s="1">
        <f t="shared" si="3"/>
        <v>0</v>
      </c>
      <c r="O6" s="1">
        <f t="shared" si="11"/>
        <v>0</v>
      </c>
      <c r="P6" s="1">
        <f t="shared" si="4"/>
        <v>24.9</v>
      </c>
      <c r="Q6" s="1">
        <f t="shared" si="5"/>
        <v>0</v>
      </c>
      <c r="R6" s="1">
        <f t="shared" si="6"/>
        <v>0</v>
      </c>
      <c r="S6" s="1">
        <f t="shared" si="7"/>
        <v>0</v>
      </c>
      <c r="T6" s="1">
        <f t="shared" si="8"/>
        <v>0</v>
      </c>
      <c r="U6" s="1">
        <f t="shared" si="9"/>
        <v>0</v>
      </c>
      <c r="V6" s="1">
        <f t="shared" si="10"/>
        <v>0</v>
      </c>
    </row>
    <row r="7" spans="1:22">
      <c r="A7" s="5">
        <v>39630</v>
      </c>
      <c r="D7" s="1">
        <v>44.9</v>
      </c>
      <c r="E7" t="s">
        <v>20</v>
      </c>
      <c r="F7" t="s">
        <v>6</v>
      </c>
      <c r="G7" s="9"/>
      <c r="H7" s="1">
        <f>SUM(M2:M180)</f>
        <v>1770.5</v>
      </c>
      <c r="I7" s="13">
        <f>SUM(V2:V180)</f>
        <v>1914.8799999999999</v>
      </c>
      <c r="J7" t="s">
        <v>21</v>
      </c>
      <c r="K7" s="1">
        <f t="shared" si="0"/>
        <v>44.9</v>
      </c>
      <c r="L7" s="1">
        <f t="shared" si="1"/>
        <v>0</v>
      </c>
      <c r="M7" s="1">
        <f t="shared" si="2"/>
        <v>0</v>
      </c>
      <c r="N7" s="1">
        <f t="shared" si="3"/>
        <v>0</v>
      </c>
      <c r="O7" s="1">
        <f t="shared" si="11"/>
        <v>44.9</v>
      </c>
      <c r="P7" s="1">
        <f t="shared" si="4"/>
        <v>0</v>
      </c>
      <c r="Q7" s="1">
        <f t="shared" si="5"/>
        <v>0</v>
      </c>
      <c r="R7" s="1">
        <f t="shared" si="6"/>
        <v>0</v>
      </c>
      <c r="S7" s="1">
        <f t="shared" si="7"/>
        <v>0</v>
      </c>
      <c r="T7" s="1">
        <f t="shared" si="8"/>
        <v>0</v>
      </c>
      <c r="U7" s="1">
        <f t="shared" si="9"/>
        <v>0</v>
      </c>
      <c r="V7" s="1">
        <f t="shared" si="10"/>
        <v>0</v>
      </c>
    </row>
    <row r="8" spans="1:22">
      <c r="A8" s="5">
        <v>39630</v>
      </c>
      <c r="D8" s="1">
        <v>44.9</v>
      </c>
      <c r="E8" t="s">
        <v>20</v>
      </c>
      <c r="F8" t="s">
        <v>13</v>
      </c>
      <c r="G8" s="13"/>
      <c r="H8" s="14">
        <f>SUM(U2:U180)</f>
        <v>488.89999999999992</v>
      </c>
      <c r="J8" s="19" t="s">
        <v>56</v>
      </c>
      <c r="K8" s="1">
        <f t="shared" si="0"/>
        <v>44.9</v>
      </c>
      <c r="L8" s="1">
        <f t="shared" si="1"/>
        <v>0</v>
      </c>
      <c r="M8" s="1">
        <f t="shared" si="2"/>
        <v>0</v>
      </c>
      <c r="N8" s="1">
        <f t="shared" si="3"/>
        <v>0</v>
      </c>
      <c r="O8" s="1">
        <f t="shared" si="11"/>
        <v>0</v>
      </c>
      <c r="P8" s="1">
        <f t="shared" si="4"/>
        <v>0</v>
      </c>
      <c r="Q8" s="1">
        <f t="shared" si="5"/>
        <v>44.9</v>
      </c>
      <c r="R8" s="1">
        <f t="shared" si="6"/>
        <v>0</v>
      </c>
      <c r="S8" s="1">
        <f t="shared" si="7"/>
        <v>0</v>
      </c>
      <c r="T8" s="1">
        <f t="shared" si="8"/>
        <v>0</v>
      </c>
      <c r="U8" s="1">
        <f t="shared" si="9"/>
        <v>0</v>
      </c>
      <c r="V8" s="1">
        <f t="shared" si="10"/>
        <v>0</v>
      </c>
    </row>
    <row r="9" spans="1:22">
      <c r="A9" s="5">
        <v>39630</v>
      </c>
      <c r="B9" s="4"/>
      <c r="D9" s="1">
        <v>108</v>
      </c>
      <c r="E9" t="s">
        <v>21</v>
      </c>
      <c r="G9" s="1"/>
      <c r="J9" t="s">
        <v>25</v>
      </c>
      <c r="K9" s="1">
        <f t="shared" si="0"/>
        <v>0</v>
      </c>
      <c r="L9" s="1">
        <f t="shared" si="1"/>
        <v>0</v>
      </c>
      <c r="M9" s="1">
        <f t="shared" si="2"/>
        <v>108</v>
      </c>
      <c r="N9" s="1">
        <f t="shared" si="3"/>
        <v>0</v>
      </c>
      <c r="O9" s="1">
        <f t="shared" si="11"/>
        <v>0</v>
      </c>
      <c r="P9" s="1">
        <f t="shared" si="4"/>
        <v>0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0</v>
      </c>
      <c r="U9" s="1">
        <f t="shared" si="9"/>
        <v>0</v>
      </c>
      <c r="V9" s="1">
        <f t="shared" si="10"/>
        <v>0</v>
      </c>
    </row>
    <row r="10" spans="1:22">
      <c r="A10" s="5">
        <v>39630</v>
      </c>
      <c r="B10" s="4"/>
      <c r="D10" s="1">
        <v>62.97</v>
      </c>
      <c r="E10" t="s">
        <v>19</v>
      </c>
      <c r="F10" t="s">
        <v>29</v>
      </c>
      <c r="G10" s="1"/>
      <c r="H10" t="s">
        <v>7</v>
      </c>
      <c r="I10" s="13">
        <f>SUM(N2:N180)</f>
        <v>336.09999999999997</v>
      </c>
      <c r="K10" s="1">
        <f t="shared" si="0"/>
        <v>0</v>
      </c>
      <c r="L10" s="1">
        <f t="shared" si="1"/>
        <v>62.97</v>
      </c>
      <c r="M10" s="1">
        <f t="shared" si="2"/>
        <v>0</v>
      </c>
      <c r="N10" s="1">
        <f t="shared" si="3"/>
        <v>0</v>
      </c>
      <c r="O10" s="1">
        <f t="shared" si="11"/>
        <v>0</v>
      </c>
      <c r="P10" s="1">
        <f t="shared" si="4"/>
        <v>0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0</v>
      </c>
      <c r="U10" s="1">
        <f t="shared" si="9"/>
        <v>0</v>
      </c>
      <c r="V10" s="1">
        <f t="shared" si="10"/>
        <v>0</v>
      </c>
    </row>
    <row r="11" spans="1:22">
      <c r="A11" s="5">
        <v>39631</v>
      </c>
      <c r="D11" s="1">
        <v>9.9</v>
      </c>
      <c r="E11" t="s">
        <v>20</v>
      </c>
      <c r="F11" t="s">
        <v>8</v>
      </c>
      <c r="G11" s="1"/>
      <c r="H11" t="s">
        <v>6</v>
      </c>
      <c r="I11" s="13">
        <f>SUM(O2:O180)</f>
        <v>927.62999999999965</v>
      </c>
      <c r="K11" s="1">
        <f t="shared" ref="K11:K23" si="12">IF(E11="lojas",D11,0)</f>
        <v>9.9</v>
      </c>
      <c r="L11" s="1">
        <f t="shared" ref="L11:L23" si="13">IF(E11="lanhouse",D11,0)</f>
        <v>0</v>
      </c>
      <c r="M11" s="1">
        <f t="shared" ref="M11:M23" si="14">IF(E11="celular",D11,0)</f>
        <v>0</v>
      </c>
      <c r="N11" s="1">
        <f t="shared" ref="N11:N23" si="15">IF(F11="caixa",D11,0)</f>
        <v>0</v>
      </c>
      <c r="O11" s="1">
        <f t="shared" ref="O11:O23" si="16">IF(F11="bb",D11,0)</f>
        <v>0</v>
      </c>
      <c r="P11" s="1">
        <f t="shared" ref="P11:P23" si="17">IF(F11="bradesco",D11,0)</f>
        <v>0</v>
      </c>
      <c r="Q11" s="1">
        <f t="shared" ref="Q11:Q23" si="18">IF(F11="banco real",D11,0)</f>
        <v>0</v>
      </c>
      <c r="R11" s="1">
        <f t="shared" ref="R11:R23" si="19">IF(F11="itau",D11,0)</f>
        <v>9.9</v>
      </c>
      <c r="S11" s="1">
        <f t="shared" ref="S11:S23" si="20">IF(F11="pseg",D11,0)</f>
        <v>0</v>
      </c>
      <c r="T11" s="1">
        <f t="shared" ref="T11:T23" si="21">IF(C11="pessoal",B11,0)</f>
        <v>0</v>
      </c>
      <c r="U11" s="1">
        <f t="shared" ref="U11:U23" si="22">IF(E11="dominios",D11,0)</f>
        <v>0</v>
      </c>
      <c r="V11" s="1">
        <f t="shared" si="10"/>
        <v>0</v>
      </c>
    </row>
    <row r="12" spans="1:22">
      <c r="A12" s="5">
        <v>39631</v>
      </c>
      <c r="D12" s="1">
        <v>24.9</v>
      </c>
      <c r="E12" t="s">
        <v>20</v>
      </c>
      <c r="F12" t="s">
        <v>8</v>
      </c>
      <c r="G12" s="1"/>
      <c r="H12" t="s">
        <v>5</v>
      </c>
      <c r="I12" s="13">
        <f>SUM(P2:P80)</f>
        <v>653.49999999999977</v>
      </c>
      <c r="K12" s="1">
        <f t="shared" si="12"/>
        <v>24.9</v>
      </c>
      <c r="L12" s="1">
        <f t="shared" si="13"/>
        <v>0</v>
      </c>
      <c r="M12" s="1">
        <f t="shared" si="14"/>
        <v>0</v>
      </c>
      <c r="N12" s="1">
        <f t="shared" si="15"/>
        <v>0</v>
      </c>
      <c r="O12" s="1">
        <f t="shared" si="16"/>
        <v>0</v>
      </c>
      <c r="P12" s="1">
        <f t="shared" si="17"/>
        <v>0</v>
      </c>
      <c r="Q12" s="1">
        <f t="shared" si="18"/>
        <v>0</v>
      </c>
      <c r="R12" s="1">
        <f t="shared" si="19"/>
        <v>24.9</v>
      </c>
      <c r="S12" s="1">
        <f t="shared" si="20"/>
        <v>0</v>
      </c>
      <c r="T12" s="1">
        <f t="shared" si="21"/>
        <v>0</v>
      </c>
      <c r="U12" s="1">
        <f t="shared" si="22"/>
        <v>0</v>
      </c>
      <c r="V12" s="1">
        <f t="shared" si="10"/>
        <v>0</v>
      </c>
    </row>
    <row r="13" spans="1:22">
      <c r="A13" s="5">
        <v>39631</v>
      </c>
      <c r="D13" s="1">
        <v>39.9</v>
      </c>
      <c r="E13" t="s">
        <v>56</v>
      </c>
      <c r="F13" t="s">
        <v>8</v>
      </c>
      <c r="G13" s="1"/>
      <c r="H13" t="s">
        <v>13</v>
      </c>
      <c r="I13" s="13">
        <f>SUM(Q2:Q189)</f>
        <v>348.99999999999994</v>
      </c>
      <c r="K13" s="1">
        <f t="shared" si="12"/>
        <v>0</v>
      </c>
      <c r="L13" s="1">
        <f t="shared" si="13"/>
        <v>0</v>
      </c>
      <c r="M13" s="1">
        <f t="shared" si="14"/>
        <v>0</v>
      </c>
      <c r="N13" s="1">
        <f t="shared" si="15"/>
        <v>0</v>
      </c>
      <c r="O13" s="1">
        <f t="shared" si="16"/>
        <v>0</v>
      </c>
      <c r="P13" s="1">
        <f t="shared" si="17"/>
        <v>0</v>
      </c>
      <c r="Q13" s="1">
        <f t="shared" si="18"/>
        <v>0</v>
      </c>
      <c r="R13" s="1">
        <f t="shared" si="19"/>
        <v>39.9</v>
      </c>
      <c r="S13" s="1">
        <f t="shared" si="20"/>
        <v>0</v>
      </c>
      <c r="T13" s="1">
        <f t="shared" si="21"/>
        <v>0</v>
      </c>
      <c r="U13" s="1">
        <f t="shared" si="22"/>
        <v>39.9</v>
      </c>
      <c r="V13" s="1">
        <f t="shared" si="10"/>
        <v>0</v>
      </c>
    </row>
    <row r="14" spans="1:22">
      <c r="A14" s="5">
        <v>39631</v>
      </c>
      <c r="B14" s="4">
        <v>10</v>
      </c>
      <c r="C14" t="s">
        <v>22</v>
      </c>
      <c r="D14" s="1">
        <v>84.9</v>
      </c>
      <c r="E14" t="s">
        <v>20</v>
      </c>
      <c r="F14" t="s">
        <v>6</v>
      </c>
      <c r="G14" s="1"/>
      <c r="H14" t="s">
        <v>8</v>
      </c>
      <c r="I14" s="13">
        <f>SUM(R2:R189)</f>
        <v>778.69999999999982</v>
      </c>
      <c r="K14" s="1">
        <f t="shared" si="12"/>
        <v>84.9</v>
      </c>
      <c r="L14" s="1">
        <f t="shared" si="13"/>
        <v>0</v>
      </c>
      <c r="M14" s="1">
        <f t="shared" si="14"/>
        <v>0</v>
      </c>
      <c r="N14" s="1">
        <f t="shared" si="15"/>
        <v>0</v>
      </c>
      <c r="O14" s="1">
        <f t="shared" si="16"/>
        <v>84.9</v>
      </c>
      <c r="P14" s="1">
        <f t="shared" si="17"/>
        <v>0</v>
      </c>
      <c r="Q14" s="1">
        <f t="shared" si="18"/>
        <v>0</v>
      </c>
      <c r="R14" s="1">
        <f t="shared" si="19"/>
        <v>0</v>
      </c>
      <c r="S14" s="1">
        <f t="shared" si="20"/>
        <v>0</v>
      </c>
      <c r="T14" s="1">
        <f t="shared" si="21"/>
        <v>0</v>
      </c>
      <c r="U14" s="1">
        <f t="shared" si="22"/>
        <v>0</v>
      </c>
      <c r="V14" s="1">
        <f t="shared" si="10"/>
        <v>0</v>
      </c>
    </row>
    <row r="15" spans="1:22">
      <c r="A15" s="5">
        <v>39631</v>
      </c>
      <c r="B15" s="4">
        <v>30</v>
      </c>
      <c r="C15" t="s">
        <v>56</v>
      </c>
      <c r="D15" s="1">
        <v>39.9</v>
      </c>
      <c r="E15" t="s">
        <v>56</v>
      </c>
      <c r="F15" t="s">
        <v>6</v>
      </c>
      <c r="G15" s="1"/>
      <c r="H15" t="s">
        <v>33</v>
      </c>
      <c r="I15" s="13">
        <f>SUM(S2:S199)</f>
        <v>190</v>
      </c>
      <c r="K15" s="1">
        <f t="shared" si="12"/>
        <v>0</v>
      </c>
      <c r="L15" s="1">
        <f t="shared" si="13"/>
        <v>0</v>
      </c>
      <c r="M15" s="1">
        <f t="shared" si="14"/>
        <v>0</v>
      </c>
      <c r="N15" s="1">
        <f t="shared" si="15"/>
        <v>0</v>
      </c>
      <c r="O15" s="1">
        <f t="shared" si="16"/>
        <v>39.9</v>
      </c>
      <c r="P15" s="1">
        <f t="shared" si="17"/>
        <v>0</v>
      </c>
      <c r="Q15" s="1">
        <f t="shared" si="18"/>
        <v>0</v>
      </c>
      <c r="R15" s="1">
        <f t="shared" si="19"/>
        <v>0</v>
      </c>
      <c r="S15" s="1">
        <f t="shared" si="20"/>
        <v>0</v>
      </c>
      <c r="T15" s="1">
        <f t="shared" si="21"/>
        <v>0</v>
      </c>
      <c r="U15" s="1">
        <f t="shared" si="22"/>
        <v>39.9</v>
      </c>
      <c r="V15" s="1">
        <f t="shared" si="10"/>
        <v>0</v>
      </c>
    </row>
    <row r="16" spans="1:22">
      <c r="A16" s="5">
        <v>39631</v>
      </c>
      <c r="D16" s="1">
        <v>9.9</v>
      </c>
      <c r="E16" t="s">
        <v>20</v>
      </c>
      <c r="F16" t="s">
        <v>7</v>
      </c>
      <c r="G16" s="1"/>
      <c r="I16" s="13">
        <f>SUM(I10:I15)</f>
        <v>3234.9299999999989</v>
      </c>
      <c r="K16" s="1">
        <f t="shared" si="12"/>
        <v>9.9</v>
      </c>
      <c r="L16" s="1">
        <f t="shared" si="13"/>
        <v>0</v>
      </c>
      <c r="M16" s="1">
        <f t="shared" si="14"/>
        <v>0</v>
      </c>
      <c r="N16" s="1">
        <f t="shared" si="15"/>
        <v>9.9</v>
      </c>
      <c r="O16" s="1">
        <f t="shared" si="16"/>
        <v>0</v>
      </c>
      <c r="P16" s="1">
        <f t="shared" si="17"/>
        <v>0</v>
      </c>
      <c r="Q16" s="1">
        <f t="shared" si="18"/>
        <v>0</v>
      </c>
      <c r="R16" s="1">
        <f t="shared" si="19"/>
        <v>0</v>
      </c>
      <c r="S16" s="1">
        <f t="shared" si="20"/>
        <v>0</v>
      </c>
      <c r="T16" s="1">
        <f t="shared" si="21"/>
        <v>0</v>
      </c>
      <c r="U16" s="1">
        <f t="shared" si="22"/>
        <v>0</v>
      </c>
      <c r="V16" s="1">
        <f t="shared" si="10"/>
        <v>0</v>
      </c>
    </row>
    <row r="17" spans="1:34">
      <c r="A17" s="5">
        <v>39631</v>
      </c>
      <c r="D17" s="1">
        <v>63.25</v>
      </c>
      <c r="E17" t="s">
        <v>19</v>
      </c>
      <c r="F17" t="s">
        <v>29</v>
      </c>
      <c r="G17" s="1"/>
      <c r="K17" s="1">
        <f t="shared" si="12"/>
        <v>0</v>
      </c>
      <c r="L17" s="1">
        <f t="shared" si="13"/>
        <v>63.25</v>
      </c>
      <c r="M17" s="1">
        <f t="shared" si="14"/>
        <v>0</v>
      </c>
      <c r="N17" s="1">
        <f t="shared" si="15"/>
        <v>0</v>
      </c>
      <c r="O17" s="1">
        <f t="shared" si="16"/>
        <v>0</v>
      </c>
      <c r="P17" s="1">
        <f t="shared" si="17"/>
        <v>0</v>
      </c>
      <c r="Q17" s="1">
        <f t="shared" si="18"/>
        <v>0</v>
      </c>
      <c r="R17" s="1">
        <f t="shared" si="19"/>
        <v>0</v>
      </c>
      <c r="S17" s="1">
        <f t="shared" si="20"/>
        <v>0</v>
      </c>
      <c r="T17" s="1">
        <f t="shared" si="21"/>
        <v>0</v>
      </c>
      <c r="U17" s="1">
        <f t="shared" si="22"/>
        <v>0</v>
      </c>
      <c r="V17" s="1">
        <f t="shared" si="10"/>
        <v>0</v>
      </c>
    </row>
    <row r="18" spans="1:34">
      <c r="A18" s="5">
        <v>39631</v>
      </c>
      <c r="B18" s="4"/>
      <c r="D18" s="1">
        <v>100</v>
      </c>
      <c r="E18" t="s">
        <v>21</v>
      </c>
      <c r="G18" s="1"/>
      <c r="H18" t="s">
        <v>51</v>
      </c>
      <c r="I18" s="7">
        <f>SUM(T2:T151)</f>
        <v>244.67</v>
      </c>
      <c r="K18" s="1">
        <f t="shared" si="12"/>
        <v>0</v>
      </c>
      <c r="L18" s="1">
        <f t="shared" si="13"/>
        <v>0</v>
      </c>
      <c r="M18" s="1">
        <f t="shared" si="14"/>
        <v>100</v>
      </c>
      <c r="N18" s="1">
        <f t="shared" si="15"/>
        <v>0</v>
      </c>
      <c r="O18" s="1">
        <f t="shared" si="16"/>
        <v>0</v>
      </c>
      <c r="P18" s="1">
        <f t="shared" si="17"/>
        <v>0</v>
      </c>
      <c r="Q18" s="1">
        <f t="shared" si="18"/>
        <v>0</v>
      </c>
      <c r="R18" s="1">
        <f t="shared" si="19"/>
        <v>0</v>
      </c>
      <c r="S18" s="1">
        <f t="shared" si="20"/>
        <v>0</v>
      </c>
      <c r="T18" s="1">
        <f t="shared" si="21"/>
        <v>0</v>
      </c>
      <c r="U18" s="1">
        <f t="shared" si="22"/>
        <v>0</v>
      </c>
      <c r="V18" s="1">
        <f t="shared" si="10"/>
        <v>0</v>
      </c>
    </row>
    <row r="19" spans="1:34">
      <c r="A19" s="5">
        <v>39632</v>
      </c>
      <c r="B19" s="4"/>
      <c r="D19" s="1">
        <v>17.899999999999999</v>
      </c>
      <c r="E19" t="s">
        <v>20</v>
      </c>
      <c r="F19" t="s">
        <v>5</v>
      </c>
      <c r="G19" s="1"/>
      <c r="I19" s="7"/>
      <c r="K19" s="1">
        <f t="shared" si="12"/>
        <v>17.899999999999999</v>
      </c>
      <c r="L19" s="1">
        <f t="shared" si="13"/>
        <v>0</v>
      </c>
      <c r="M19" s="1">
        <f t="shared" si="14"/>
        <v>0</v>
      </c>
      <c r="N19" s="1">
        <f t="shared" si="15"/>
        <v>0</v>
      </c>
      <c r="O19" s="1">
        <f t="shared" si="16"/>
        <v>0</v>
      </c>
      <c r="P19" s="1">
        <f t="shared" si="17"/>
        <v>17.899999999999999</v>
      </c>
      <c r="Q19" s="1">
        <f t="shared" si="18"/>
        <v>0</v>
      </c>
      <c r="R19" s="1">
        <f t="shared" si="19"/>
        <v>0</v>
      </c>
      <c r="S19" s="1">
        <f t="shared" si="20"/>
        <v>0</v>
      </c>
      <c r="T19" s="1">
        <f t="shared" si="21"/>
        <v>0</v>
      </c>
      <c r="U19" s="1">
        <f t="shared" si="22"/>
        <v>0</v>
      </c>
      <c r="V19" s="1">
        <f t="shared" si="10"/>
        <v>0</v>
      </c>
    </row>
    <row r="20" spans="1:34">
      <c r="A20" s="5">
        <v>39632</v>
      </c>
      <c r="D20" s="1">
        <v>73</v>
      </c>
      <c r="E20" t="s">
        <v>21</v>
      </c>
      <c r="G20" s="1"/>
      <c r="K20" s="1">
        <f t="shared" si="12"/>
        <v>0</v>
      </c>
      <c r="L20" s="1">
        <f t="shared" si="13"/>
        <v>0</v>
      </c>
      <c r="M20" s="1">
        <f t="shared" si="14"/>
        <v>73</v>
      </c>
      <c r="N20" s="1">
        <f t="shared" si="15"/>
        <v>0</v>
      </c>
      <c r="O20" s="1">
        <f t="shared" si="16"/>
        <v>0</v>
      </c>
      <c r="P20" s="1">
        <f t="shared" si="17"/>
        <v>0</v>
      </c>
      <c r="Q20" s="1">
        <f t="shared" si="18"/>
        <v>0</v>
      </c>
      <c r="R20" s="1">
        <f t="shared" si="19"/>
        <v>0</v>
      </c>
      <c r="S20" s="1">
        <f t="shared" si="20"/>
        <v>0</v>
      </c>
      <c r="T20" s="1">
        <f t="shared" si="21"/>
        <v>0</v>
      </c>
      <c r="U20" s="1">
        <f t="shared" si="22"/>
        <v>0</v>
      </c>
      <c r="V20" s="1">
        <f t="shared" si="10"/>
        <v>0</v>
      </c>
    </row>
    <row r="21" spans="1:34">
      <c r="A21" s="5">
        <v>39632</v>
      </c>
      <c r="D21" s="1">
        <v>76.81</v>
      </c>
      <c r="E21" t="s">
        <v>19</v>
      </c>
      <c r="F21" t="s">
        <v>29</v>
      </c>
      <c r="G21" s="1"/>
      <c r="K21" s="1">
        <f t="shared" si="12"/>
        <v>0</v>
      </c>
      <c r="L21" s="1">
        <f t="shared" si="13"/>
        <v>76.81</v>
      </c>
      <c r="M21" s="1">
        <f t="shared" si="14"/>
        <v>0</v>
      </c>
      <c r="N21" s="1">
        <f t="shared" si="15"/>
        <v>0</v>
      </c>
      <c r="O21" s="1">
        <f t="shared" si="16"/>
        <v>0</v>
      </c>
      <c r="P21" s="1">
        <f t="shared" si="17"/>
        <v>0</v>
      </c>
      <c r="Q21" s="1">
        <f t="shared" si="18"/>
        <v>0</v>
      </c>
      <c r="R21" s="1">
        <f t="shared" si="19"/>
        <v>0</v>
      </c>
      <c r="S21" s="1">
        <f t="shared" si="20"/>
        <v>0</v>
      </c>
      <c r="T21" s="1">
        <f t="shared" si="21"/>
        <v>0</v>
      </c>
      <c r="U21" s="1">
        <f t="shared" si="22"/>
        <v>0</v>
      </c>
      <c r="V21" s="1">
        <f t="shared" si="10"/>
        <v>0</v>
      </c>
    </row>
    <row r="22" spans="1:34">
      <c r="A22" s="5">
        <v>39632</v>
      </c>
      <c r="B22" s="4"/>
      <c r="D22" s="1">
        <v>14.3</v>
      </c>
      <c r="E22" t="s">
        <v>19</v>
      </c>
      <c r="F22" t="s">
        <v>26</v>
      </c>
      <c r="G22" s="1"/>
      <c r="K22" s="1">
        <f t="shared" si="12"/>
        <v>0</v>
      </c>
      <c r="L22" s="1">
        <f t="shared" si="13"/>
        <v>14.3</v>
      </c>
      <c r="M22" s="1">
        <f t="shared" si="14"/>
        <v>0</v>
      </c>
      <c r="N22" s="1">
        <f t="shared" si="15"/>
        <v>0</v>
      </c>
      <c r="O22" s="1">
        <f t="shared" si="16"/>
        <v>0</v>
      </c>
      <c r="P22" s="1">
        <f t="shared" si="17"/>
        <v>0</v>
      </c>
      <c r="Q22" s="1">
        <f t="shared" si="18"/>
        <v>0</v>
      </c>
      <c r="R22" s="1">
        <f t="shared" si="19"/>
        <v>0</v>
      </c>
      <c r="S22" s="1">
        <f t="shared" si="20"/>
        <v>0</v>
      </c>
      <c r="T22" s="1">
        <f t="shared" si="21"/>
        <v>0</v>
      </c>
      <c r="U22" s="1">
        <f t="shared" si="22"/>
        <v>0</v>
      </c>
      <c r="V22" s="1">
        <f t="shared" si="10"/>
        <v>0</v>
      </c>
    </row>
    <row r="23" spans="1:34">
      <c r="A23" s="5">
        <v>39631</v>
      </c>
      <c r="B23" s="4"/>
      <c r="D23" s="1">
        <v>190</v>
      </c>
      <c r="E23" t="s">
        <v>33</v>
      </c>
      <c r="F23" t="s">
        <v>33</v>
      </c>
      <c r="G23" s="1"/>
      <c r="K23" s="1">
        <f t="shared" si="12"/>
        <v>0</v>
      </c>
      <c r="L23" s="1">
        <f t="shared" si="13"/>
        <v>0</v>
      </c>
      <c r="M23" s="1">
        <f t="shared" si="14"/>
        <v>0</v>
      </c>
      <c r="N23" s="1">
        <f t="shared" si="15"/>
        <v>0</v>
      </c>
      <c r="O23" s="1">
        <f t="shared" si="16"/>
        <v>0</v>
      </c>
      <c r="P23" s="1">
        <f t="shared" si="17"/>
        <v>0</v>
      </c>
      <c r="Q23" s="1">
        <f t="shared" si="18"/>
        <v>0</v>
      </c>
      <c r="R23" s="1">
        <f t="shared" si="19"/>
        <v>0</v>
      </c>
      <c r="S23" s="1">
        <f t="shared" si="20"/>
        <v>190</v>
      </c>
      <c r="T23" s="1">
        <f t="shared" si="21"/>
        <v>0</v>
      </c>
      <c r="U23" s="1">
        <f t="shared" si="22"/>
        <v>0</v>
      </c>
      <c r="V23" s="1">
        <f t="shared" si="10"/>
        <v>0</v>
      </c>
    </row>
    <row r="24" spans="1:34">
      <c r="A24" s="5">
        <v>39633</v>
      </c>
      <c r="B24" s="4"/>
      <c r="D24" s="1">
        <v>12.9</v>
      </c>
      <c r="E24" t="s">
        <v>20</v>
      </c>
      <c r="F24" t="s">
        <v>6</v>
      </c>
      <c r="G24" s="1"/>
      <c r="K24" s="1">
        <f t="shared" si="0"/>
        <v>12.9</v>
      </c>
      <c r="L24" s="1">
        <f t="shared" si="1"/>
        <v>0</v>
      </c>
      <c r="M24" s="1">
        <f t="shared" si="2"/>
        <v>0</v>
      </c>
      <c r="N24" s="1">
        <f t="shared" si="3"/>
        <v>0</v>
      </c>
      <c r="O24" s="1">
        <f t="shared" si="11"/>
        <v>12.9</v>
      </c>
      <c r="P24" s="1">
        <f t="shared" si="4"/>
        <v>0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0</v>
      </c>
      <c r="U24" s="1">
        <f t="shared" si="9"/>
        <v>0</v>
      </c>
      <c r="V24" s="1">
        <f t="shared" si="10"/>
        <v>0</v>
      </c>
    </row>
    <row r="25" spans="1:34">
      <c r="A25" s="5">
        <v>39633</v>
      </c>
      <c r="B25" s="4"/>
      <c r="D25" s="1">
        <v>22.9</v>
      </c>
      <c r="E25" t="s">
        <v>20</v>
      </c>
      <c r="F25" t="s">
        <v>7</v>
      </c>
      <c r="G25" s="1"/>
      <c r="K25" s="1">
        <f t="shared" si="0"/>
        <v>22.9</v>
      </c>
      <c r="L25" s="1">
        <f t="shared" si="1"/>
        <v>0</v>
      </c>
      <c r="M25" s="1">
        <f t="shared" si="2"/>
        <v>0</v>
      </c>
      <c r="N25" s="1">
        <f t="shared" si="3"/>
        <v>22.9</v>
      </c>
      <c r="O25" s="1">
        <f t="shared" si="11"/>
        <v>0</v>
      </c>
      <c r="P25" s="1">
        <f t="shared" si="4"/>
        <v>0</v>
      </c>
      <c r="Q25" s="1">
        <f t="shared" si="5"/>
        <v>0</v>
      </c>
      <c r="R25" s="1">
        <f t="shared" si="6"/>
        <v>0</v>
      </c>
      <c r="S25" s="1">
        <f t="shared" si="7"/>
        <v>0</v>
      </c>
      <c r="T25" s="1">
        <f t="shared" si="8"/>
        <v>0</v>
      </c>
      <c r="U25" s="1">
        <f t="shared" si="9"/>
        <v>0</v>
      </c>
      <c r="V25" s="1">
        <f t="shared" si="10"/>
        <v>0</v>
      </c>
    </row>
    <row r="26" spans="1:34">
      <c r="A26" s="5">
        <v>39633</v>
      </c>
      <c r="D26" s="1">
        <v>84.9</v>
      </c>
      <c r="E26" t="s">
        <v>20</v>
      </c>
      <c r="F26" t="s">
        <v>5</v>
      </c>
      <c r="G26" s="1"/>
      <c r="K26" s="1">
        <f t="shared" si="0"/>
        <v>84.9</v>
      </c>
      <c r="L26" s="1">
        <f t="shared" si="1"/>
        <v>0</v>
      </c>
      <c r="M26" s="1">
        <f t="shared" si="2"/>
        <v>0</v>
      </c>
      <c r="N26" s="1">
        <f t="shared" si="3"/>
        <v>0</v>
      </c>
      <c r="O26" s="1">
        <f t="shared" si="11"/>
        <v>0</v>
      </c>
      <c r="P26" s="1">
        <f t="shared" si="4"/>
        <v>84.9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0</v>
      </c>
      <c r="U26" s="1">
        <f t="shared" si="9"/>
        <v>0</v>
      </c>
      <c r="V26" s="1">
        <f t="shared" si="10"/>
        <v>0</v>
      </c>
    </row>
    <row r="27" spans="1:34">
      <c r="A27" s="5">
        <v>39633</v>
      </c>
      <c r="D27" s="1">
        <v>70</v>
      </c>
      <c r="E27" t="s">
        <v>21</v>
      </c>
      <c r="K27" s="1">
        <f t="shared" si="0"/>
        <v>0</v>
      </c>
      <c r="L27" s="1">
        <f t="shared" si="1"/>
        <v>0</v>
      </c>
      <c r="M27" s="1">
        <f t="shared" si="2"/>
        <v>70</v>
      </c>
      <c r="N27" s="1">
        <f t="shared" si="3"/>
        <v>0</v>
      </c>
      <c r="O27" s="1">
        <f t="shared" si="11"/>
        <v>0</v>
      </c>
      <c r="P27" s="1">
        <f t="shared" si="4"/>
        <v>0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0</v>
      </c>
      <c r="U27" s="1">
        <f t="shared" si="9"/>
        <v>0</v>
      </c>
      <c r="V27" s="1">
        <f t="shared" si="10"/>
        <v>0</v>
      </c>
    </row>
    <row r="28" spans="1:34">
      <c r="A28" s="5">
        <v>39633</v>
      </c>
      <c r="D28" s="1">
        <v>46.05</v>
      </c>
      <c r="E28" t="s">
        <v>19</v>
      </c>
      <c r="F28" t="s">
        <v>29</v>
      </c>
      <c r="K28" s="1">
        <f t="shared" si="0"/>
        <v>0</v>
      </c>
      <c r="L28" s="1">
        <f t="shared" si="1"/>
        <v>46.05</v>
      </c>
      <c r="M28" s="1">
        <f t="shared" si="2"/>
        <v>0</v>
      </c>
      <c r="N28" s="1">
        <f t="shared" si="3"/>
        <v>0</v>
      </c>
      <c r="O28" s="1">
        <f t="shared" si="11"/>
        <v>0</v>
      </c>
      <c r="P28" s="1">
        <f t="shared" si="4"/>
        <v>0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0</v>
      </c>
      <c r="U28" s="1">
        <f t="shared" si="9"/>
        <v>0</v>
      </c>
      <c r="V28" s="1">
        <f t="shared" si="10"/>
        <v>0</v>
      </c>
      <c r="Z28" s="25">
        <v>39647</v>
      </c>
      <c r="AA28" s="26"/>
      <c r="AB28" s="5">
        <v>39653</v>
      </c>
      <c r="AC28" s="5">
        <v>39659</v>
      </c>
      <c r="AD28" s="5">
        <v>39662</v>
      </c>
      <c r="AE28" s="5">
        <v>39681</v>
      </c>
      <c r="AF28" s="5">
        <v>39688</v>
      </c>
      <c r="AG28" s="5">
        <v>39708</v>
      </c>
    </row>
    <row r="29" spans="1:34">
      <c r="A29" s="5">
        <v>39634</v>
      </c>
      <c r="D29" s="1">
        <v>9.9</v>
      </c>
      <c r="E29" t="s">
        <v>20</v>
      </c>
      <c r="F29" t="s">
        <v>7</v>
      </c>
      <c r="G29" s="13"/>
      <c r="K29" s="1">
        <f t="shared" si="0"/>
        <v>9.9</v>
      </c>
      <c r="L29" s="1">
        <f t="shared" si="1"/>
        <v>0</v>
      </c>
      <c r="M29" s="1">
        <f t="shared" si="2"/>
        <v>0</v>
      </c>
      <c r="N29" s="1">
        <f t="shared" si="3"/>
        <v>9.9</v>
      </c>
      <c r="O29" s="1">
        <f t="shared" si="11"/>
        <v>0</v>
      </c>
      <c r="P29" s="1">
        <f t="shared" si="4"/>
        <v>0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0</v>
      </c>
      <c r="U29" s="1">
        <f t="shared" si="9"/>
        <v>0</v>
      </c>
      <c r="V29" s="1">
        <f t="shared" si="10"/>
        <v>0</v>
      </c>
      <c r="Z29" t="s">
        <v>6</v>
      </c>
      <c r="AA29" s="1">
        <f>751+440</f>
        <v>1191</v>
      </c>
      <c r="AB29" s="1">
        <f>273+550</f>
        <v>823</v>
      </c>
      <c r="AC29" s="1">
        <v>1121.6600000000001</v>
      </c>
      <c r="AD29" s="1">
        <f>311.21+70.23</f>
        <v>381.44</v>
      </c>
      <c r="AE29" s="1">
        <f>170+510+30+100+470</f>
        <v>1280</v>
      </c>
      <c r="AF29" s="1">
        <v>515</v>
      </c>
      <c r="AG29" s="1">
        <v>7697.05</v>
      </c>
      <c r="AH29" s="1"/>
    </row>
    <row r="30" spans="1:34">
      <c r="A30" s="5">
        <v>39634</v>
      </c>
      <c r="D30" s="1">
        <v>30</v>
      </c>
      <c r="E30" t="s">
        <v>20</v>
      </c>
      <c r="F30" t="s">
        <v>5</v>
      </c>
      <c r="K30" s="1">
        <f t="shared" si="0"/>
        <v>30</v>
      </c>
      <c r="L30" s="1">
        <f t="shared" si="1"/>
        <v>0</v>
      </c>
      <c r="M30" s="1">
        <f t="shared" si="2"/>
        <v>0</v>
      </c>
      <c r="N30" s="1">
        <f t="shared" si="3"/>
        <v>0</v>
      </c>
      <c r="O30" s="1">
        <f t="shared" si="11"/>
        <v>0</v>
      </c>
      <c r="P30" s="1">
        <f t="shared" si="4"/>
        <v>30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0</v>
      </c>
      <c r="U30" s="1">
        <f t="shared" si="9"/>
        <v>0</v>
      </c>
      <c r="V30" s="1">
        <f t="shared" si="10"/>
        <v>0</v>
      </c>
      <c r="Z30" t="s">
        <v>88</v>
      </c>
      <c r="AA30" s="1">
        <v>3873.86</v>
      </c>
      <c r="AB30" s="1">
        <v>3937.82</v>
      </c>
      <c r="AC30" s="1">
        <v>4037</v>
      </c>
      <c r="AD30" s="1">
        <v>4858.17</v>
      </c>
      <c r="AE30" s="1">
        <v>5271</v>
      </c>
      <c r="AF30" s="1">
        <v>6473.95</v>
      </c>
      <c r="AG30" s="1">
        <v>505.5</v>
      </c>
      <c r="AH30" s="1"/>
    </row>
    <row r="31" spans="1:34">
      <c r="A31" s="5">
        <v>39634</v>
      </c>
      <c r="B31" s="1">
        <v>15</v>
      </c>
      <c r="C31" t="s">
        <v>22</v>
      </c>
      <c r="D31" s="1">
        <v>50.14</v>
      </c>
      <c r="E31" t="s">
        <v>19</v>
      </c>
      <c r="F31" t="s">
        <v>29</v>
      </c>
      <c r="K31" s="1">
        <f t="shared" si="0"/>
        <v>0</v>
      </c>
      <c r="L31" s="1">
        <f t="shared" si="1"/>
        <v>50.14</v>
      </c>
      <c r="M31" s="1">
        <f t="shared" si="2"/>
        <v>0</v>
      </c>
      <c r="N31" s="1">
        <f t="shared" si="3"/>
        <v>0</v>
      </c>
      <c r="O31" s="1">
        <f t="shared" si="11"/>
        <v>0</v>
      </c>
      <c r="P31" s="1">
        <f t="shared" si="4"/>
        <v>0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0</v>
      </c>
      <c r="U31" s="1">
        <f t="shared" si="9"/>
        <v>0</v>
      </c>
      <c r="V31" s="1">
        <f t="shared" si="10"/>
        <v>0</v>
      </c>
      <c r="Z31" t="s">
        <v>7</v>
      </c>
      <c r="AA31" s="1">
        <v>177</v>
      </c>
      <c r="AB31" s="1">
        <v>292</v>
      </c>
      <c r="AC31" s="1">
        <v>336</v>
      </c>
      <c r="AD31" s="1">
        <v>64.8</v>
      </c>
      <c r="AE31" s="1">
        <v>486</v>
      </c>
      <c r="AF31" s="1">
        <v>200</v>
      </c>
      <c r="AG31" s="1">
        <v>594.79999999999995</v>
      </c>
      <c r="AH31" s="1"/>
    </row>
    <row r="32" spans="1:34" ht="15.75">
      <c r="A32" s="5">
        <v>39634</v>
      </c>
      <c r="D32" s="1">
        <v>72</v>
      </c>
      <c r="E32" t="s">
        <v>21</v>
      </c>
      <c r="G32" s="13"/>
      <c r="K32" s="1">
        <f t="shared" si="0"/>
        <v>0</v>
      </c>
      <c r="L32" s="1">
        <f t="shared" si="1"/>
        <v>0</v>
      </c>
      <c r="M32" s="1">
        <f t="shared" si="2"/>
        <v>72</v>
      </c>
      <c r="N32" s="1">
        <f t="shared" si="3"/>
        <v>0</v>
      </c>
      <c r="O32" s="1">
        <f t="shared" si="11"/>
        <v>0</v>
      </c>
      <c r="P32" s="1">
        <f t="shared" si="4"/>
        <v>0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0</v>
      </c>
      <c r="U32" s="1">
        <f t="shared" si="9"/>
        <v>0</v>
      </c>
      <c r="V32" s="1">
        <f t="shared" si="10"/>
        <v>0</v>
      </c>
      <c r="Y32" s="15">
        <f>1103.73+420+200+3282.5+42.7+110.11+20.84</f>
        <v>5179.8799999999992</v>
      </c>
      <c r="Z32" t="s">
        <v>8</v>
      </c>
      <c r="AA32" s="1">
        <f>721-290</f>
        <v>431</v>
      </c>
      <c r="AB32" s="1">
        <v>183</v>
      </c>
      <c r="AC32" s="1">
        <v>140</v>
      </c>
      <c r="AD32" s="1">
        <v>56.23</v>
      </c>
      <c r="AE32" s="1">
        <v>70</v>
      </c>
      <c r="AF32" s="1">
        <v>317</v>
      </c>
      <c r="AG32" s="1">
        <v>74.94</v>
      </c>
      <c r="AH32" s="1"/>
    </row>
    <row r="33" spans="1:34" ht="15.75">
      <c r="A33" s="5">
        <v>39636</v>
      </c>
      <c r="D33" s="1">
        <v>9.9</v>
      </c>
      <c r="E33" t="s">
        <v>20</v>
      </c>
      <c r="F33" t="s">
        <v>8</v>
      </c>
      <c r="K33" s="1">
        <f t="shared" si="0"/>
        <v>9.9</v>
      </c>
      <c r="L33" s="1">
        <f t="shared" si="1"/>
        <v>0</v>
      </c>
      <c r="M33" s="1">
        <f t="shared" si="2"/>
        <v>0</v>
      </c>
      <c r="N33" s="1">
        <f t="shared" si="3"/>
        <v>0</v>
      </c>
      <c r="O33" s="1">
        <f t="shared" si="11"/>
        <v>0</v>
      </c>
      <c r="P33" s="1">
        <f t="shared" si="4"/>
        <v>0</v>
      </c>
      <c r="Q33" s="1">
        <f t="shared" si="5"/>
        <v>0</v>
      </c>
      <c r="R33" s="1">
        <f t="shared" si="6"/>
        <v>9.9</v>
      </c>
      <c r="S33" s="1">
        <f t="shared" si="7"/>
        <v>0</v>
      </c>
      <c r="T33" s="1">
        <f t="shared" si="8"/>
        <v>0</v>
      </c>
      <c r="U33" s="1">
        <f t="shared" si="9"/>
        <v>0</v>
      </c>
      <c r="V33" s="1">
        <f t="shared" si="10"/>
        <v>0</v>
      </c>
      <c r="Y33" s="15">
        <f>SUM(AA29:AA34)</f>
        <v>5947.8200000000006</v>
      </c>
      <c r="Z33" t="s">
        <v>89</v>
      </c>
      <c r="AA33" s="1">
        <v>55.96</v>
      </c>
      <c r="AB33" s="1">
        <v>55.96</v>
      </c>
      <c r="AC33" s="1">
        <v>100</v>
      </c>
      <c r="AD33" s="1">
        <v>145.56</v>
      </c>
      <c r="AE33" s="1">
        <v>405</v>
      </c>
      <c r="AF33" s="1">
        <v>-11</v>
      </c>
      <c r="AG33" s="1">
        <v>134.63999999999999</v>
      </c>
      <c r="AH33" s="1"/>
    </row>
    <row r="34" spans="1:34" ht="15.75">
      <c r="A34" s="5">
        <v>39637</v>
      </c>
      <c r="D34" s="1">
        <v>24.9</v>
      </c>
      <c r="E34" t="s">
        <v>20</v>
      </c>
      <c r="F34" t="s">
        <v>13</v>
      </c>
      <c r="K34" s="1">
        <f t="shared" si="0"/>
        <v>24.9</v>
      </c>
      <c r="L34" s="1">
        <f t="shared" si="1"/>
        <v>0</v>
      </c>
      <c r="M34" s="1">
        <f t="shared" si="2"/>
        <v>0</v>
      </c>
      <c r="N34" s="1">
        <f t="shared" si="3"/>
        <v>0</v>
      </c>
      <c r="O34" s="1">
        <f t="shared" si="11"/>
        <v>0</v>
      </c>
      <c r="P34" s="1">
        <f t="shared" si="4"/>
        <v>0</v>
      </c>
      <c r="Q34" s="1">
        <f t="shared" si="5"/>
        <v>24.9</v>
      </c>
      <c r="R34" s="1">
        <f t="shared" si="6"/>
        <v>0</v>
      </c>
      <c r="S34" s="1">
        <f t="shared" si="7"/>
        <v>0</v>
      </c>
      <c r="T34" s="1">
        <f t="shared" si="8"/>
        <v>0</v>
      </c>
      <c r="U34" s="1">
        <f t="shared" si="9"/>
        <v>0</v>
      </c>
      <c r="V34" s="1">
        <f t="shared" si="10"/>
        <v>0</v>
      </c>
      <c r="Y34" s="15">
        <f>SUM(AB29:AB33)</f>
        <v>5291.78</v>
      </c>
      <c r="Z34" t="s">
        <v>90</v>
      </c>
      <c r="AA34" s="1">
        <v>219</v>
      </c>
      <c r="AB34" s="1">
        <v>365</v>
      </c>
      <c r="AC34" s="1">
        <v>565</v>
      </c>
      <c r="AD34" s="1">
        <f>622+24.9+64.9</f>
        <v>711.8</v>
      </c>
      <c r="AE34" s="1">
        <v>259</v>
      </c>
      <c r="AF34" s="1">
        <v>353</v>
      </c>
      <c r="AG34" s="1">
        <f>430+335</f>
        <v>765</v>
      </c>
      <c r="AH34" s="1"/>
    </row>
    <row r="35" spans="1:34" ht="15.75">
      <c r="A35" s="5">
        <v>39637</v>
      </c>
      <c r="D35" s="1">
        <v>24.9</v>
      </c>
      <c r="E35" t="s">
        <v>20</v>
      </c>
      <c r="F35" t="s">
        <v>13</v>
      </c>
      <c r="K35" s="1">
        <f t="shared" si="0"/>
        <v>24.9</v>
      </c>
      <c r="L35" s="1">
        <f t="shared" si="1"/>
        <v>0</v>
      </c>
      <c r="M35" s="1">
        <f t="shared" si="2"/>
        <v>0</v>
      </c>
      <c r="N35" s="1">
        <f t="shared" si="3"/>
        <v>0</v>
      </c>
      <c r="O35" s="1">
        <f t="shared" si="11"/>
        <v>0</v>
      </c>
      <c r="P35" s="1">
        <f t="shared" si="4"/>
        <v>0</v>
      </c>
      <c r="Q35" s="1">
        <f t="shared" si="5"/>
        <v>24.9</v>
      </c>
      <c r="R35" s="1">
        <f t="shared" si="6"/>
        <v>0</v>
      </c>
      <c r="S35" s="1">
        <f t="shared" si="7"/>
        <v>0</v>
      </c>
      <c r="T35" s="1">
        <f t="shared" si="8"/>
        <v>0</v>
      </c>
      <c r="U35" s="1">
        <f t="shared" si="9"/>
        <v>0</v>
      </c>
      <c r="V35" s="1">
        <f t="shared" si="10"/>
        <v>0</v>
      </c>
      <c r="Y35" s="15">
        <f>SUM(AC29:AC34)</f>
        <v>6299.66</v>
      </c>
    </row>
    <row r="36" spans="1:34" ht="15.75">
      <c r="A36" s="5">
        <v>39637</v>
      </c>
      <c r="D36" s="1">
        <v>24.9</v>
      </c>
      <c r="E36" t="s">
        <v>20</v>
      </c>
      <c r="F36" t="s">
        <v>13</v>
      </c>
      <c r="G36" s="13"/>
      <c r="K36" s="1">
        <f t="shared" si="0"/>
        <v>24.9</v>
      </c>
      <c r="L36" s="1">
        <f t="shared" si="1"/>
        <v>0</v>
      </c>
      <c r="M36" s="1">
        <f t="shared" si="2"/>
        <v>0</v>
      </c>
      <c r="N36" s="1">
        <f t="shared" si="3"/>
        <v>0</v>
      </c>
      <c r="O36" s="1">
        <f t="shared" si="11"/>
        <v>0</v>
      </c>
      <c r="P36" s="1">
        <f t="shared" si="4"/>
        <v>0</v>
      </c>
      <c r="Q36" s="1">
        <f t="shared" si="5"/>
        <v>24.9</v>
      </c>
      <c r="R36" s="1">
        <f t="shared" si="6"/>
        <v>0</v>
      </c>
      <c r="S36" s="1">
        <f t="shared" si="7"/>
        <v>0</v>
      </c>
      <c r="T36" s="1">
        <f t="shared" si="8"/>
        <v>0</v>
      </c>
      <c r="U36" s="1">
        <f t="shared" si="9"/>
        <v>0</v>
      </c>
      <c r="V36" s="1">
        <f t="shared" si="10"/>
        <v>0</v>
      </c>
      <c r="Y36" s="15">
        <f>SUM(AD29:AD34)</f>
        <v>6218</v>
      </c>
    </row>
    <row r="37" spans="1:34" ht="15.75">
      <c r="A37" s="5">
        <v>39637</v>
      </c>
      <c r="B37" s="1">
        <v>30</v>
      </c>
      <c r="C37" t="s">
        <v>56</v>
      </c>
      <c r="D37" s="1">
        <v>39.9</v>
      </c>
      <c r="E37" t="s">
        <v>56</v>
      </c>
      <c r="F37" t="s">
        <v>13</v>
      </c>
      <c r="K37" s="1">
        <f t="shared" si="0"/>
        <v>0</v>
      </c>
      <c r="L37" s="1">
        <f t="shared" si="1"/>
        <v>0</v>
      </c>
      <c r="M37" s="1">
        <f t="shared" si="2"/>
        <v>0</v>
      </c>
      <c r="N37" s="1">
        <f t="shared" si="3"/>
        <v>0</v>
      </c>
      <c r="O37" s="1">
        <f t="shared" si="11"/>
        <v>0</v>
      </c>
      <c r="P37" s="1">
        <f t="shared" si="4"/>
        <v>0</v>
      </c>
      <c r="Q37" s="1">
        <f t="shared" si="5"/>
        <v>39.9</v>
      </c>
      <c r="R37" s="1">
        <f t="shared" si="6"/>
        <v>0</v>
      </c>
      <c r="S37" s="1">
        <f t="shared" si="7"/>
        <v>0</v>
      </c>
      <c r="T37" s="1">
        <f t="shared" si="8"/>
        <v>0</v>
      </c>
      <c r="U37" s="1">
        <f t="shared" si="9"/>
        <v>39.9</v>
      </c>
      <c r="V37" s="1">
        <f t="shared" si="10"/>
        <v>0</v>
      </c>
      <c r="Y37" s="15">
        <f>SUM(AE29:AE34)</f>
        <v>7771</v>
      </c>
    </row>
    <row r="38" spans="1:34" ht="15.75">
      <c r="A38" s="5">
        <v>39637</v>
      </c>
      <c r="B38" s="1">
        <v>566.55999999999995</v>
      </c>
      <c r="C38" t="s">
        <v>21</v>
      </c>
      <c r="D38" s="1">
        <v>21.9</v>
      </c>
      <c r="E38" t="s">
        <v>20</v>
      </c>
      <c r="F38" t="s">
        <v>5</v>
      </c>
      <c r="K38" s="1">
        <f t="shared" si="0"/>
        <v>21.9</v>
      </c>
      <c r="L38" s="1">
        <f t="shared" si="1"/>
        <v>0</v>
      </c>
      <c r="M38" s="1">
        <f t="shared" si="2"/>
        <v>0</v>
      </c>
      <c r="N38" s="1">
        <f t="shared" si="3"/>
        <v>0</v>
      </c>
      <c r="O38" s="1">
        <f t="shared" si="11"/>
        <v>0</v>
      </c>
      <c r="P38" s="1">
        <f t="shared" si="4"/>
        <v>21.9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0</v>
      </c>
      <c r="U38" s="1">
        <f t="shared" si="9"/>
        <v>0</v>
      </c>
      <c r="V38" s="1">
        <f t="shared" si="10"/>
        <v>566.55999999999995</v>
      </c>
      <c r="Y38" s="15">
        <f>SUM(AF29:AF34)</f>
        <v>7847.95</v>
      </c>
    </row>
    <row r="39" spans="1:34" ht="15.75">
      <c r="A39" s="5">
        <v>39637</v>
      </c>
      <c r="D39" s="1">
        <v>20</v>
      </c>
      <c r="E39" t="s">
        <v>20</v>
      </c>
      <c r="F39" t="s">
        <v>8</v>
      </c>
      <c r="K39" s="1">
        <f t="shared" si="0"/>
        <v>20</v>
      </c>
      <c r="L39" s="1">
        <f t="shared" si="1"/>
        <v>0</v>
      </c>
      <c r="M39" s="1">
        <f t="shared" si="2"/>
        <v>0</v>
      </c>
      <c r="N39" s="1">
        <f t="shared" si="3"/>
        <v>0</v>
      </c>
      <c r="O39" s="1">
        <f t="shared" si="11"/>
        <v>0</v>
      </c>
      <c r="P39" s="1">
        <f t="shared" si="4"/>
        <v>0</v>
      </c>
      <c r="Q39" s="1">
        <f t="shared" si="5"/>
        <v>0</v>
      </c>
      <c r="R39" s="1">
        <f t="shared" si="6"/>
        <v>20</v>
      </c>
      <c r="S39" s="1">
        <f t="shared" si="7"/>
        <v>0</v>
      </c>
      <c r="T39" s="1">
        <f t="shared" si="8"/>
        <v>0</v>
      </c>
      <c r="U39" s="1">
        <f t="shared" si="9"/>
        <v>0</v>
      </c>
      <c r="V39" s="1">
        <f t="shared" si="10"/>
        <v>0</v>
      </c>
      <c r="Y39" s="15">
        <f>SUM(AG29:AG34)</f>
        <v>9771.9299999999985</v>
      </c>
      <c r="Z39" s="13">
        <f>Y39-Y32</f>
        <v>4592.0499999999993</v>
      </c>
    </row>
    <row r="40" spans="1:34">
      <c r="A40" s="5">
        <v>39637</v>
      </c>
      <c r="D40" s="1">
        <v>38.729999999999997</v>
      </c>
      <c r="E40" t="s">
        <v>20</v>
      </c>
      <c r="F40" t="s">
        <v>6</v>
      </c>
      <c r="K40" s="1">
        <f t="shared" si="0"/>
        <v>38.729999999999997</v>
      </c>
      <c r="L40" s="1">
        <f t="shared" si="1"/>
        <v>0</v>
      </c>
      <c r="M40" s="1">
        <f t="shared" si="2"/>
        <v>0</v>
      </c>
      <c r="N40" s="1">
        <f t="shared" si="3"/>
        <v>0</v>
      </c>
      <c r="O40" s="1">
        <f t="shared" si="11"/>
        <v>38.729999999999997</v>
      </c>
      <c r="P40" s="1">
        <f t="shared" si="4"/>
        <v>0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0</v>
      </c>
      <c r="U40" s="1">
        <f t="shared" si="9"/>
        <v>0</v>
      </c>
      <c r="V40" s="1">
        <f t="shared" si="10"/>
        <v>0</v>
      </c>
    </row>
    <row r="41" spans="1:34">
      <c r="A41" s="5">
        <v>39637</v>
      </c>
      <c r="D41" s="1">
        <v>44.9</v>
      </c>
      <c r="E41" t="s">
        <v>20</v>
      </c>
      <c r="F41" t="s">
        <v>5</v>
      </c>
      <c r="K41" s="1">
        <f t="shared" si="0"/>
        <v>44.9</v>
      </c>
      <c r="L41" s="1">
        <f t="shared" si="1"/>
        <v>0</v>
      </c>
      <c r="M41" s="1">
        <f t="shared" si="2"/>
        <v>0</v>
      </c>
      <c r="N41" s="1">
        <f t="shared" si="3"/>
        <v>0</v>
      </c>
      <c r="O41" s="1">
        <f t="shared" si="11"/>
        <v>0</v>
      </c>
      <c r="P41" s="1">
        <f t="shared" si="4"/>
        <v>44.9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0</v>
      </c>
      <c r="U41" s="1">
        <f t="shared" si="9"/>
        <v>0</v>
      </c>
      <c r="V41" s="1">
        <f t="shared" si="10"/>
        <v>0</v>
      </c>
    </row>
    <row r="42" spans="1:34">
      <c r="A42" s="5">
        <v>39637</v>
      </c>
      <c r="D42" s="1">
        <v>84.9</v>
      </c>
      <c r="E42" t="s">
        <v>20</v>
      </c>
      <c r="F42" t="s">
        <v>5</v>
      </c>
      <c r="K42" s="1">
        <f t="shared" si="0"/>
        <v>84.9</v>
      </c>
      <c r="L42" s="1">
        <f t="shared" si="1"/>
        <v>0</v>
      </c>
      <c r="M42" s="1">
        <f t="shared" si="2"/>
        <v>0</v>
      </c>
      <c r="N42" s="1">
        <f t="shared" si="3"/>
        <v>0</v>
      </c>
      <c r="O42" s="1">
        <f t="shared" si="11"/>
        <v>0</v>
      </c>
      <c r="P42" s="1">
        <f t="shared" si="4"/>
        <v>84.9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0</v>
      </c>
      <c r="U42" s="1">
        <f t="shared" si="9"/>
        <v>0</v>
      </c>
      <c r="V42" s="1">
        <f t="shared" si="10"/>
        <v>0</v>
      </c>
    </row>
    <row r="43" spans="1:34">
      <c r="A43" s="5">
        <v>39637</v>
      </c>
      <c r="D43" s="1">
        <v>40</v>
      </c>
      <c r="E43" t="s">
        <v>20</v>
      </c>
      <c r="F43" t="s">
        <v>5</v>
      </c>
      <c r="K43" s="1">
        <f t="shared" si="0"/>
        <v>40</v>
      </c>
      <c r="L43" s="1">
        <f t="shared" si="1"/>
        <v>0</v>
      </c>
      <c r="M43" s="1">
        <f t="shared" si="2"/>
        <v>0</v>
      </c>
      <c r="N43" s="1">
        <f t="shared" si="3"/>
        <v>0</v>
      </c>
      <c r="O43" s="1">
        <f t="shared" si="11"/>
        <v>0</v>
      </c>
      <c r="P43" s="1">
        <f t="shared" si="4"/>
        <v>40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0</v>
      </c>
      <c r="U43" s="1">
        <f t="shared" si="9"/>
        <v>0</v>
      </c>
      <c r="V43" s="1">
        <f t="shared" si="10"/>
        <v>0</v>
      </c>
    </row>
    <row r="44" spans="1:34">
      <c r="A44" s="5">
        <v>39637</v>
      </c>
      <c r="D44" s="1">
        <v>55.05</v>
      </c>
      <c r="E44" t="s">
        <v>19</v>
      </c>
      <c r="F44" t="s">
        <v>29</v>
      </c>
      <c r="K44" s="1">
        <f>IF(E44="lojas",D44,0)</f>
        <v>0</v>
      </c>
      <c r="L44" s="1">
        <f>IF(E44="lanhouse",D44,0)</f>
        <v>55.05</v>
      </c>
      <c r="M44" s="1">
        <f>IF(E44="celular",D44,0)</f>
        <v>0</v>
      </c>
      <c r="N44" s="1">
        <f>IF(F44="caixa",D44,0)</f>
        <v>0</v>
      </c>
      <c r="O44" s="1">
        <f>IF(F44="bb",D44,0)</f>
        <v>0</v>
      </c>
      <c r="P44" s="1">
        <f>IF(F44="bradesco",D44,0)</f>
        <v>0</v>
      </c>
      <c r="Q44" s="1">
        <f>IF(F44="banco real",D44,0)</f>
        <v>0</v>
      </c>
      <c r="R44" s="1">
        <f>IF(F44="itau",D44,0)</f>
        <v>0</v>
      </c>
      <c r="S44" s="1">
        <f>IF(F44="pseg",D44,0)</f>
        <v>0</v>
      </c>
      <c r="T44" s="1">
        <f>IF(C44="pessoal",B44,0)</f>
        <v>0</v>
      </c>
      <c r="U44" s="1">
        <f>IF(E44="dominios",D44,0)</f>
        <v>0</v>
      </c>
      <c r="V44" s="1">
        <f t="shared" si="10"/>
        <v>0</v>
      </c>
    </row>
    <row r="45" spans="1:34">
      <c r="A45" s="5">
        <v>39637</v>
      </c>
      <c r="D45" s="1">
        <v>46</v>
      </c>
      <c r="E45" t="s">
        <v>21</v>
      </c>
      <c r="K45" s="1">
        <f>IF(E45="lojas",D45,0)</f>
        <v>0</v>
      </c>
      <c r="L45" s="1">
        <f>IF(E45="lanhouse",D45,0)</f>
        <v>0</v>
      </c>
      <c r="M45" s="1">
        <f>IF(E45="celular",D45,0)</f>
        <v>46</v>
      </c>
      <c r="N45" s="1">
        <f>IF(F45="caixa",D45,0)</f>
        <v>0</v>
      </c>
      <c r="O45" s="1">
        <f>IF(F45="bb",D45,0)</f>
        <v>0</v>
      </c>
      <c r="P45" s="1">
        <f>IF(F45="bradesco",D45,0)</f>
        <v>0</v>
      </c>
      <c r="Q45" s="1">
        <f>IF(F45="banco real",D45,0)</f>
        <v>0</v>
      </c>
      <c r="R45" s="1">
        <f>IF(F45="itau",D45,0)</f>
        <v>0</v>
      </c>
      <c r="S45" s="1">
        <f>IF(F45="pseg",D45,0)</f>
        <v>0</v>
      </c>
      <c r="T45" s="1">
        <f>IF(C45="pessoal",B45,0)</f>
        <v>0</v>
      </c>
      <c r="U45" s="1">
        <f>IF(E45="dominios",D45,0)</f>
        <v>0</v>
      </c>
      <c r="V45" s="1">
        <f t="shared" si="10"/>
        <v>0</v>
      </c>
    </row>
    <row r="46" spans="1:34">
      <c r="A46" s="5">
        <v>39638</v>
      </c>
      <c r="D46" s="1">
        <v>40</v>
      </c>
      <c r="E46" t="s">
        <v>20</v>
      </c>
      <c r="F46" t="s">
        <v>8</v>
      </c>
      <c r="G46" s="13"/>
      <c r="K46" s="1">
        <f>IF(E46="lojas",D46,0)</f>
        <v>40</v>
      </c>
      <c r="L46" s="1">
        <f>IF(E46="lanhouse",D46,0)</f>
        <v>0</v>
      </c>
      <c r="M46" s="1">
        <f>IF(E46="celular",D46,0)</f>
        <v>0</v>
      </c>
      <c r="N46" s="1">
        <f>IF(F46="caixa",D46,0)</f>
        <v>0</v>
      </c>
      <c r="O46" s="1">
        <f>IF(F46="bb",D46,0)</f>
        <v>0</v>
      </c>
      <c r="P46" s="1">
        <f>IF(F46="bradesco",D46,0)</f>
        <v>0</v>
      </c>
      <c r="Q46" s="1">
        <f>IF(F46="banco real",D46,0)</f>
        <v>0</v>
      </c>
      <c r="R46" s="1">
        <f>IF(F46="itau",D46,0)</f>
        <v>40</v>
      </c>
      <c r="S46" s="1">
        <f>IF(F46="pseg",D46,0)</f>
        <v>0</v>
      </c>
      <c r="T46" s="1">
        <f>IF(C46="pessoal",B46,0)</f>
        <v>0</v>
      </c>
      <c r="U46" s="1">
        <f>IF(E46="dominios",D46,0)</f>
        <v>0</v>
      </c>
      <c r="V46" s="1">
        <f t="shared" si="10"/>
        <v>0</v>
      </c>
    </row>
    <row r="47" spans="1:34">
      <c r="A47" s="5">
        <v>39638</v>
      </c>
      <c r="D47" s="1">
        <v>13.9</v>
      </c>
      <c r="E47" t="s">
        <v>20</v>
      </c>
      <c r="F47" t="s">
        <v>8</v>
      </c>
      <c r="K47" s="1">
        <f>IF(E47="lojas",D47,0)</f>
        <v>13.9</v>
      </c>
      <c r="L47" s="1">
        <f>IF(E47="lanhouse",D47,0)</f>
        <v>0</v>
      </c>
      <c r="M47" s="1">
        <f>IF(E47="celular",D47,0)</f>
        <v>0</v>
      </c>
      <c r="N47" s="1">
        <f>IF(F47="caixa",D47,0)</f>
        <v>0</v>
      </c>
      <c r="O47" s="1">
        <f>IF(F47="bb",D47,0)</f>
        <v>0</v>
      </c>
      <c r="P47" s="1">
        <f>IF(F47="bradesco",D47,0)</f>
        <v>0</v>
      </c>
      <c r="Q47" s="1">
        <f>IF(F47="banco real",D47,0)</f>
        <v>0</v>
      </c>
      <c r="R47" s="1">
        <f>IF(F47="itau",D47,0)</f>
        <v>13.9</v>
      </c>
      <c r="S47" s="1">
        <f>IF(F47="pseg",D47,0)</f>
        <v>0</v>
      </c>
      <c r="T47" s="1">
        <f>IF(C47="pessoal",B47,0)</f>
        <v>0</v>
      </c>
      <c r="U47" s="1">
        <f>IF(E47="dominios",D47,0)</f>
        <v>0</v>
      </c>
      <c r="V47" s="1">
        <f t="shared" si="10"/>
        <v>0</v>
      </c>
    </row>
    <row r="48" spans="1:34">
      <c r="A48" s="5">
        <v>39638</v>
      </c>
      <c r="B48" s="1">
        <v>437.3</v>
      </c>
      <c r="C48" t="s">
        <v>22</v>
      </c>
      <c r="D48" s="1">
        <v>24.9</v>
      </c>
      <c r="E48" t="s">
        <v>20</v>
      </c>
      <c r="F48" t="s">
        <v>13</v>
      </c>
      <c r="K48" s="1">
        <f>IF(E48="lojas",D48,0)</f>
        <v>24.9</v>
      </c>
      <c r="L48" s="1">
        <f>IF(E48="lanhouse",D48,0)</f>
        <v>0</v>
      </c>
      <c r="M48" s="1">
        <f>IF(E48="celular",D48,0)</f>
        <v>0</v>
      </c>
      <c r="N48" s="1">
        <f>IF(F48="caixa",D48,0)</f>
        <v>0</v>
      </c>
      <c r="O48" s="1">
        <f>IF(F48="bb",D48,0)</f>
        <v>0</v>
      </c>
      <c r="P48" s="1">
        <f>IF(F48="bradesco",D48,0)</f>
        <v>0</v>
      </c>
      <c r="Q48" s="1">
        <f>IF(F48="banco real",D48,0)</f>
        <v>24.9</v>
      </c>
      <c r="R48" s="1">
        <f>IF(F48="itau",D48,0)</f>
        <v>0</v>
      </c>
      <c r="S48" s="1">
        <f>IF(F48="pseg",D48,0)</f>
        <v>0</v>
      </c>
      <c r="T48" s="1">
        <f>IF(C48="pessoal",B48,0)</f>
        <v>0</v>
      </c>
      <c r="U48" s="1">
        <f>IF(E48="dominios",D48,0)</f>
        <v>0</v>
      </c>
      <c r="V48" s="1">
        <f t="shared" si="10"/>
        <v>0</v>
      </c>
    </row>
    <row r="49" spans="1:22">
      <c r="A49" s="5">
        <v>39636</v>
      </c>
      <c r="D49" s="1">
        <v>67.61</v>
      </c>
      <c r="E49" t="s">
        <v>19</v>
      </c>
      <c r="F49" t="s">
        <v>29</v>
      </c>
      <c r="K49" s="1">
        <f t="shared" si="0"/>
        <v>0</v>
      </c>
      <c r="L49" s="1">
        <f t="shared" si="1"/>
        <v>67.61</v>
      </c>
      <c r="M49" s="1">
        <f t="shared" si="2"/>
        <v>0</v>
      </c>
      <c r="N49" s="1">
        <f t="shared" si="3"/>
        <v>0</v>
      </c>
      <c r="O49" s="1">
        <f t="shared" si="11"/>
        <v>0</v>
      </c>
      <c r="P49" s="1">
        <f t="shared" si="4"/>
        <v>0</v>
      </c>
      <c r="Q49" s="1">
        <f t="shared" si="5"/>
        <v>0</v>
      </c>
      <c r="R49" s="1">
        <f t="shared" si="6"/>
        <v>0</v>
      </c>
      <c r="S49" s="1">
        <f t="shared" si="7"/>
        <v>0</v>
      </c>
      <c r="T49" s="1">
        <f t="shared" si="8"/>
        <v>0</v>
      </c>
      <c r="U49" s="1">
        <f t="shared" si="9"/>
        <v>0</v>
      </c>
      <c r="V49" s="1">
        <f t="shared" si="10"/>
        <v>0</v>
      </c>
    </row>
    <row r="50" spans="1:22">
      <c r="A50" s="5">
        <v>39636</v>
      </c>
      <c r="D50" s="1">
        <v>40</v>
      </c>
      <c r="E50" t="s">
        <v>21</v>
      </c>
      <c r="K50" s="1">
        <f t="shared" si="0"/>
        <v>0</v>
      </c>
      <c r="L50" s="1">
        <f t="shared" si="1"/>
        <v>0</v>
      </c>
      <c r="M50" s="1">
        <f t="shared" si="2"/>
        <v>40</v>
      </c>
      <c r="N50" s="1">
        <f t="shared" si="3"/>
        <v>0</v>
      </c>
      <c r="O50" s="1">
        <f t="shared" si="11"/>
        <v>0</v>
      </c>
      <c r="P50" s="1">
        <f t="shared" si="4"/>
        <v>0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0</v>
      </c>
      <c r="U50" s="1">
        <f t="shared" si="9"/>
        <v>0</v>
      </c>
      <c r="V50" s="1">
        <f t="shared" si="10"/>
        <v>0</v>
      </c>
    </row>
    <row r="51" spans="1:22">
      <c r="A51" s="5">
        <v>39638</v>
      </c>
      <c r="D51" s="1">
        <v>25</v>
      </c>
      <c r="E51" t="s">
        <v>20</v>
      </c>
      <c r="F51" t="s">
        <v>6</v>
      </c>
      <c r="K51" s="1">
        <f t="shared" si="0"/>
        <v>25</v>
      </c>
      <c r="L51" s="1">
        <f t="shared" si="1"/>
        <v>0</v>
      </c>
      <c r="M51" s="1">
        <f t="shared" si="2"/>
        <v>0</v>
      </c>
      <c r="N51" s="1">
        <f t="shared" si="3"/>
        <v>0</v>
      </c>
      <c r="O51" s="1">
        <f t="shared" si="11"/>
        <v>25</v>
      </c>
      <c r="P51" s="1">
        <f t="shared" si="4"/>
        <v>0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0</v>
      </c>
      <c r="U51" s="1">
        <f t="shared" si="9"/>
        <v>0</v>
      </c>
      <c r="V51" s="1">
        <f t="shared" si="10"/>
        <v>0</v>
      </c>
    </row>
    <row r="52" spans="1:22">
      <c r="A52" s="5">
        <v>39638</v>
      </c>
      <c r="D52" s="1">
        <v>65</v>
      </c>
      <c r="E52" t="s">
        <v>21</v>
      </c>
      <c r="K52" s="1">
        <f t="shared" si="0"/>
        <v>0</v>
      </c>
      <c r="L52" s="1">
        <f t="shared" si="1"/>
        <v>0</v>
      </c>
      <c r="M52" s="1">
        <f t="shared" si="2"/>
        <v>65</v>
      </c>
      <c r="N52" s="1">
        <f t="shared" si="3"/>
        <v>0</v>
      </c>
      <c r="O52" s="1">
        <f t="shared" si="11"/>
        <v>0</v>
      </c>
      <c r="P52" s="1">
        <f t="shared" si="4"/>
        <v>0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0</v>
      </c>
      <c r="U52" s="1">
        <f t="shared" si="9"/>
        <v>0</v>
      </c>
      <c r="V52" s="1">
        <f t="shared" si="10"/>
        <v>0</v>
      </c>
    </row>
    <row r="53" spans="1:22">
      <c r="A53" s="5">
        <v>39638</v>
      </c>
      <c r="D53" s="1">
        <v>49.22</v>
      </c>
      <c r="E53" t="s">
        <v>19</v>
      </c>
      <c r="F53" t="s">
        <v>29</v>
      </c>
      <c r="K53" s="1">
        <f t="shared" si="0"/>
        <v>0</v>
      </c>
      <c r="L53" s="1">
        <f t="shared" si="1"/>
        <v>49.22</v>
      </c>
      <c r="M53" s="1">
        <f t="shared" si="2"/>
        <v>0</v>
      </c>
      <c r="N53" s="1">
        <f t="shared" si="3"/>
        <v>0</v>
      </c>
      <c r="O53" s="1">
        <f t="shared" si="11"/>
        <v>0</v>
      </c>
      <c r="P53" s="1">
        <f t="shared" si="4"/>
        <v>0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0</v>
      </c>
      <c r="U53" s="1">
        <f t="shared" si="9"/>
        <v>0</v>
      </c>
      <c r="V53" s="1">
        <f t="shared" si="10"/>
        <v>0</v>
      </c>
    </row>
    <row r="54" spans="1:22">
      <c r="A54" s="5">
        <v>39639</v>
      </c>
      <c r="D54" s="1">
        <v>24</v>
      </c>
      <c r="E54" t="s">
        <v>20</v>
      </c>
      <c r="F54" t="s">
        <v>6</v>
      </c>
      <c r="K54" s="1">
        <f t="shared" si="0"/>
        <v>24</v>
      </c>
      <c r="L54" s="1">
        <f t="shared" si="1"/>
        <v>0</v>
      </c>
      <c r="M54" s="1">
        <f t="shared" si="2"/>
        <v>0</v>
      </c>
      <c r="N54" s="1">
        <f t="shared" si="3"/>
        <v>0</v>
      </c>
      <c r="O54" s="1">
        <f t="shared" si="11"/>
        <v>24</v>
      </c>
      <c r="P54" s="1">
        <f t="shared" si="4"/>
        <v>0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0</v>
      </c>
      <c r="U54" s="1">
        <f t="shared" si="9"/>
        <v>0</v>
      </c>
      <c r="V54" s="1">
        <f t="shared" si="10"/>
        <v>0</v>
      </c>
    </row>
    <row r="55" spans="1:22">
      <c r="A55" s="5">
        <v>39639</v>
      </c>
      <c r="D55" s="1">
        <v>24.9</v>
      </c>
      <c r="E55" t="s">
        <v>20</v>
      </c>
      <c r="F55" t="s">
        <v>5</v>
      </c>
      <c r="G55" s="13"/>
      <c r="K55" s="1">
        <f t="shared" si="0"/>
        <v>24.9</v>
      </c>
      <c r="L55" s="1">
        <f t="shared" si="1"/>
        <v>0</v>
      </c>
      <c r="M55" s="1">
        <f t="shared" si="2"/>
        <v>0</v>
      </c>
      <c r="N55" s="1">
        <f t="shared" si="3"/>
        <v>0</v>
      </c>
      <c r="O55" s="1">
        <f t="shared" si="11"/>
        <v>0</v>
      </c>
      <c r="P55" s="1">
        <f t="shared" si="4"/>
        <v>24.9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0</v>
      </c>
      <c r="U55" s="1">
        <f t="shared" si="9"/>
        <v>0</v>
      </c>
      <c r="V55" s="1">
        <f t="shared" si="10"/>
        <v>0</v>
      </c>
    </row>
    <row r="56" spans="1:22">
      <c r="A56" s="5">
        <v>39639</v>
      </c>
      <c r="D56" s="1">
        <v>39.9</v>
      </c>
      <c r="E56" t="s">
        <v>56</v>
      </c>
      <c r="F56" t="s">
        <v>5</v>
      </c>
      <c r="K56" s="1">
        <f t="shared" si="0"/>
        <v>0</v>
      </c>
      <c r="L56" s="1">
        <f t="shared" si="1"/>
        <v>0</v>
      </c>
      <c r="M56" s="1">
        <f t="shared" si="2"/>
        <v>0</v>
      </c>
      <c r="N56" s="1">
        <f t="shared" si="3"/>
        <v>0</v>
      </c>
      <c r="O56" s="1">
        <f t="shared" si="11"/>
        <v>0</v>
      </c>
      <c r="P56" s="1">
        <f t="shared" si="4"/>
        <v>39.9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0</v>
      </c>
      <c r="U56" s="1">
        <f t="shared" si="9"/>
        <v>39.9</v>
      </c>
      <c r="V56" s="1">
        <f t="shared" si="10"/>
        <v>0</v>
      </c>
    </row>
    <row r="57" spans="1:22">
      <c r="A57" s="5">
        <v>39639</v>
      </c>
      <c r="B57" s="1">
        <v>123.77</v>
      </c>
      <c r="C57" t="s">
        <v>25</v>
      </c>
      <c r="D57" s="1">
        <v>24.9</v>
      </c>
      <c r="E57" t="s">
        <v>20</v>
      </c>
      <c r="F57" t="s">
        <v>5</v>
      </c>
      <c r="K57" s="1">
        <f t="shared" si="0"/>
        <v>24.9</v>
      </c>
      <c r="L57" s="1">
        <f t="shared" si="1"/>
        <v>0</v>
      </c>
      <c r="M57" s="1">
        <f t="shared" si="2"/>
        <v>0</v>
      </c>
      <c r="N57" s="1">
        <f t="shared" si="3"/>
        <v>0</v>
      </c>
      <c r="O57" s="1">
        <f t="shared" si="11"/>
        <v>0</v>
      </c>
      <c r="P57" s="1">
        <f t="shared" si="4"/>
        <v>24.9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123.77</v>
      </c>
      <c r="U57" s="1">
        <f t="shared" si="9"/>
        <v>0</v>
      </c>
      <c r="V57" s="1">
        <f t="shared" si="10"/>
        <v>0</v>
      </c>
    </row>
    <row r="58" spans="1:22">
      <c r="A58" s="5">
        <v>39639</v>
      </c>
      <c r="B58" s="1">
        <v>394.14</v>
      </c>
      <c r="C58" t="s">
        <v>22</v>
      </c>
      <c r="D58" s="1">
        <v>24.9</v>
      </c>
      <c r="E58" t="s">
        <v>20</v>
      </c>
      <c r="F58" t="s">
        <v>5</v>
      </c>
      <c r="K58" s="1">
        <f t="shared" si="0"/>
        <v>24.9</v>
      </c>
      <c r="L58" s="1">
        <f t="shared" si="1"/>
        <v>0</v>
      </c>
      <c r="M58" s="1">
        <f t="shared" si="2"/>
        <v>0</v>
      </c>
      <c r="N58" s="1">
        <f t="shared" si="3"/>
        <v>0</v>
      </c>
      <c r="O58" s="1">
        <f t="shared" si="11"/>
        <v>0</v>
      </c>
      <c r="P58" s="1">
        <f t="shared" si="4"/>
        <v>24.9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0</v>
      </c>
      <c r="U58" s="1">
        <f t="shared" si="9"/>
        <v>0</v>
      </c>
      <c r="V58" s="1">
        <f t="shared" si="10"/>
        <v>0</v>
      </c>
    </row>
    <row r="59" spans="1:22">
      <c r="A59" s="5">
        <v>39639</v>
      </c>
      <c r="D59" s="1">
        <v>24.9</v>
      </c>
      <c r="E59" t="s">
        <v>20</v>
      </c>
      <c r="F59" t="s">
        <v>6</v>
      </c>
      <c r="K59" s="1">
        <f t="shared" si="0"/>
        <v>24.9</v>
      </c>
      <c r="L59" s="1">
        <f t="shared" si="1"/>
        <v>0</v>
      </c>
      <c r="M59" s="1">
        <f t="shared" si="2"/>
        <v>0</v>
      </c>
      <c r="N59" s="1">
        <f t="shared" si="3"/>
        <v>0</v>
      </c>
      <c r="O59" s="1">
        <f t="shared" si="11"/>
        <v>24.9</v>
      </c>
      <c r="P59" s="1">
        <f t="shared" si="4"/>
        <v>0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0</v>
      </c>
      <c r="U59" s="1">
        <f t="shared" si="9"/>
        <v>0</v>
      </c>
      <c r="V59" s="1">
        <f t="shared" si="10"/>
        <v>0</v>
      </c>
    </row>
    <row r="60" spans="1:22">
      <c r="A60" s="5">
        <v>39639</v>
      </c>
      <c r="D60" s="1">
        <v>39.9</v>
      </c>
      <c r="E60" t="s">
        <v>20</v>
      </c>
      <c r="F60" t="s">
        <v>6</v>
      </c>
      <c r="K60" s="1">
        <f t="shared" si="0"/>
        <v>39.9</v>
      </c>
      <c r="L60" s="1">
        <f t="shared" si="1"/>
        <v>0</v>
      </c>
      <c r="M60" s="1">
        <f t="shared" si="2"/>
        <v>0</v>
      </c>
      <c r="N60" s="1">
        <f t="shared" si="3"/>
        <v>0</v>
      </c>
      <c r="O60" s="1">
        <f t="shared" si="11"/>
        <v>39.9</v>
      </c>
      <c r="P60" s="1">
        <f t="shared" si="4"/>
        <v>0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0</v>
      </c>
      <c r="U60" s="1">
        <f t="shared" si="9"/>
        <v>0</v>
      </c>
      <c r="V60" s="1">
        <f t="shared" si="10"/>
        <v>0</v>
      </c>
    </row>
    <row r="61" spans="1:22">
      <c r="A61" s="5">
        <v>39639</v>
      </c>
      <c r="D61" s="1">
        <v>43</v>
      </c>
      <c r="E61" t="s">
        <v>20</v>
      </c>
      <c r="F61" t="s">
        <v>6</v>
      </c>
      <c r="K61" s="1">
        <f t="shared" si="0"/>
        <v>43</v>
      </c>
      <c r="L61" s="1">
        <f t="shared" si="1"/>
        <v>0</v>
      </c>
      <c r="M61" s="1">
        <f t="shared" si="2"/>
        <v>0</v>
      </c>
      <c r="N61" s="1">
        <f t="shared" si="3"/>
        <v>0</v>
      </c>
      <c r="O61" s="1">
        <f t="shared" si="11"/>
        <v>43</v>
      </c>
      <c r="P61" s="1">
        <f t="shared" si="4"/>
        <v>0</v>
      </c>
      <c r="Q61" s="1">
        <f t="shared" si="5"/>
        <v>0</v>
      </c>
      <c r="R61" s="1">
        <f t="shared" si="6"/>
        <v>0</v>
      </c>
      <c r="S61" s="1">
        <f t="shared" si="7"/>
        <v>0</v>
      </c>
      <c r="T61" s="1">
        <f t="shared" si="8"/>
        <v>0</v>
      </c>
      <c r="U61" s="1">
        <f t="shared" si="9"/>
        <v>0</v>
      </c>
      <c r="V61" s="1">
        <f t="shared" si="10"/>
        <v>0</v>
      </c>
    </row>
    <row r="62" spans="1:22">
      <c r="A62" s="5">
        <v>39639</v>
      </c>
      <c r="D62" s="1">
        <v>50.86</v>
      </c>
      <c r="E62" t="s">
        <v>19</v>
      </c>
      <c r="F62" t="s">
        <v>29</v>
      </c>
      <c r="G62" s="13"/>
      <c r="K62" s="1">
        <f t="shared" si="0"/>
        <v>0</v>
      </c>
      <c r="L62" s="1">
        <f t="shared" si="1"/>
        <v>50.86</v>
      </c>
      <c r="M62" s="1">
        <f t="shared" si="2"/>
        <v>0</v>
      </c>
      <c r="N62" s="1">
        <f t="shared" si="3"/>
        <v>0</v>
      </c>
      <c r="O62" s="1">
        <f t="shared" si="11"/>
        <v>0</v>
      </c>
      <c r="P62" s="1">
        <f t="shared" si="4"/>
        <v>0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0</v>
      </c>
      <c r="U62" s="1">
        <f t="shared" si="9"/>
        <v>0</v>
      </c>
      <c r="V62" s="1">
        <f t="shared" si="10"/>
        <v>0</v>
      </c>
    </row>
    <row r="63" spans="1:22">
      <c r="A63" s="5">
        <v>39639</v>
      </c>
      <c r="D63" s="1">
        <v>36.1</v>
      </c>
      <c r="E63" t="s">
        <v>21</v>
      </c>
      <c r="K63" s="1">
        <f t="shared" si="0"/>
        <v>0</v>
      </c>
      <c r="L63" s="1">
        <f t="shared" si="1"/>
        <v>0</v>
      </c>
      <c r="M63" s="1">
        <f t="shared" si="2"/>
        <v>36.1</v>
      </c>
      <c r="N63" s="1">
        <f t="shared" si="3"/>
        <v>0</v>
      </c>
      <c r="O63" s="1">
        <f t="shared" si="11"/>
        <v>0</v>
      </c>
      <c r="P63" s="1">
        <f t="shared" si="4"/>
        <v>0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0</v>
      </c>
      <c r="U63" s="1">
        <f t="shared" si="9"/>
        <v>0</v>
      </c>
      <c r="V63" s="1">
        <f t="shared" si="10"/>
        <v>0</v>
      </c>
    </row>
    <row r="64" spans="1:22">
      <c r="A64" s="5">
        <v>39640</v>
      </c>
      <c r="D64" s="1">
        <v>25</v>
      </c>
      <c r="E64" t="s">
        <v>20</v>
      </c>
      <c r="F64" t="s">
        <v>5</v>
      </c>
      <c r="K64" s="1">
        <f t="shared" si="0"/>
        <v>25</v>
      </c>
      <c r="L64" s="1">
        <f t="shared" si="1"/>
        <v>0</v>
      </c>
      <c r="M64" s="1">
        <f t="shared" si="2"/>
        <v>0</v>
      </c>
      <c r="N64" s="1">
        <f t="shared" si="3"/>
        <v>0</v>
      </c>
      <c r="O64" s="1">
        <f t="shared" si="11"/>
        <v>0</v>
      </c>
      <c r="P64" s="1">
        <f t="shared" si="4"/>
        <v>25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0</v>
      </c>
      <c r="U64" s="1">
        <f t="shared" si="9"/>
        <v>0</v>
      </c>
      <c r="V64" s="1">
        <f t="shared" si="10"/>
        <v>0</v>
      </c>
    </row>
    <row r="65" spans="1:22">
      <c r="A65" s="5">
        <v>39640</v>
      </c>
      <c r="D65" s="1">
        <v>24.9</v>
      </c>
      <c r="E65" t="s">
        <v>20</v>
      </c>
      <c r="F65" t="s">
        <v>5</v>
      </c>
      <c r="K65" s="1">
        <f t="shared" si="0"/>
        <v>24.9</v>
      </c>
      <c r="L65" s="1">
        <f t="shared" si="1"/>
        <v>0</v>
      </c>
      <c r="M65" s="1">
        <f t="shared" si="2"/>
        <v>0</v>
      </c>
      <c r="N65" s="1">
        <f t="shared" si="3"/>
        <v>0</v>
      </c>
      <c r="O65" s="1">
        <f t="shared" si="11"/>
        <v>0</v>
      </c>
      <c r="P65" s="1">
        <f t="shared" si="4"/>
        <v>24.9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0</v>
      </c>
      <c r="U65" s="1">
        <f t="shared" si="9"/>
        <v>0</v>
      </c>
      <c r="V65" s="1">
        <f t="shared" si="10"/>
        <v>0</v>
      </c>
    </row>
    <row r="66" spans="1:22">
      <c r="A66" s="5">
        <v>39640</v>
      </c>
      <c r="B66" s="1">
        <v>30</v>
      </c>
      <c r="C66" t="s">
        <v>56</v>
      </c>
      <c r="D66" s="1">
        <v>26.9</v>
      </c>
      <c r="E66" t="s">
        <v>20</v>
      </c>
      <c r="F66" t="s">
        <v>7</v>
      </c>
      <c r="G66" s="13"/>
      <c r="K66" s="1">
        <f t="shared" ref="K66:K129" si="23">IF(E66="lojas",D66,0)</f>
        <v>26.9</v>
      </c>
      <c r="L66" s="1">
        <f t="shared" ref="L66:L129" si="24">IF(E66="lanhouse",D66,0)</f>
        <v>0</v>
      </c>
      <c r="M66" s="1">
        <f t="shared" ref="M66:M129" si="25">IF(E66="celular",D66,0)</f>
        <v>0</v>
      </c>
      <c r="N66" s="1">
        <f t="shared" ref="N66:N129" si="26">IF(F66="caixa",D66,0)</f>
        <v>26.9</v>
      </c>
      <c r="O66" s="1">
        <f t="shared" si="11"/>
        <v>0</v>
      </c>
      <c r="P66" s="1">
        <f t="shared" ref="P66:P129" si="27">IF(F66="bradesco",D66,0)</f>
        <v>0</v>
      </c>
      <c r="Q66" s="1">
        <f t="shared" ref="Q66:Q129" si="28">IF(F66="banco real",D66,0)</f>
        <v>0</v>
      </c>
      <c r="R66" s="1">
        <f t="shared" ref="R66:R129" si="29">IF(F66="itau",D66,0)</f>
        <v>0</v>
      </c>
      <c r="S66" s="1">
        <f t="shared" ref="S66:S129" si="30">IF(F66="pseg",D66,0)</f>
        <v>0</v>
      </c>
      <c r="T66" s="1">
        <f t="shared" ref="T66:T129" si="31">IF(C66="pessoal",B66,0)</f>
        <v>0</v>
      </c>
      <c r="U66" s="1">
        <f t="shared" ref="U66:U129" si="32">IF(E66="dominios",D66,0)</f>
        <v>0</v>
      </c>
      <c r="V66" s="1">
        <f t="shared" si="10"/>
        <v>0</v>
      </c>
    </row>
    <row r="67" spans="1:22">
      <c r="A67" s="5">
        <v>39640</v>
      </c>
      <c r="D67" s="1">
        <v>51.78</v>
      </c>
      <c r="E67" t="s">
        <v>19</v>
      </c>
      <c r="F67" t="s">
        <v>29</v>
      </c>
      <c r="K67" s="1">
        <f t="shared" si="23"/>
        <v>0</v>
      </c>
      <c r="L67" s="1">
        <f t="shared" si="24"/>
        <v>51.78</v>
      </c>
      <c r="M67" s="1">
        <f t="shared" si="25"/>
        <v>0</v>
      </c>
      <c r="N67" s="1">
        <f t="shared" si="26"/>
        <v>0</v>
      </c>
      <c r="O67" s="1">
        <f t="shared" ref="O67:O130" si="33">IF(F67="bb",D67,0)</f>
        <v>0</v>
      </c>
      <c r="P67" s="1">
        <f t="shared" si="27"/>
        <v>0</v>
      </c>
      <c r="Q67" s="1">
        <f t="shared" si="28"/>
        <v>0</v>
      </c>
      <c r="R67" s="1">
        <f t="shared" si="29"/>
        <v>0</v>
      </c>
      <c r="S67" s="1">
        <f t="shared" si="30"/>
        <v>0</v>
      </c>
      <c r="T67" s="1">
        <f t="shared" si="31"/>
        <v>0</v>
      </c>
      <c r="U67" s="1">
        <f t="shared" si="32"/>
        <v>0</v>
      </c>
      <c r="V67" s="1">
        <f t="shared" ref="V67:V130" si="34">IF(C67="celular",B67,0)</f>
        <v>0</v>
      </c>
    </row>
    <row r="68" spans="1:22">
      <c r="A68" s="5">
        <v>39640</v>
      </c>
      <c r="D68" s="1">
        <v>20.65</v>
      </c>
      <c r="E68" t="s">
        <v>21</v>
      </c>
      <c r="K68" s="1">
        <f t="shared" si="23"/>
        <v>0</v>
      </c>
      <c r="L68" s="1">
        <f t="shared" si="24"/>
        <v>0</v>
      </c>
      <c r="M68" s="1">
        <f t="shared" si="25"/>
        <v>20.65</v>
      </c>
      <c r="N68" s="1">
        <f t="shared" si="26"/>
        <v>0</v>
      </c>
      <c r="O68" s="1">
        <f t="shared" si="33"/>
        <v>0</v>
      </c>
      <c r="P68" s="1">
        <f t="shared" si="27"/>
        <v>0</v>
      </c>
      <c r="Q68" s="1">
        <f t="shared" si="28"/>
        <v>0</v>
      </c>
      <c r="R68" s="1">
        <f t="shared" si="29"/>
        <v>0</v>
      </c>
      <c r="S68" s="1">
        <f t="shared" si="30"/>
        <v>0</v>
      </c>
      <c r="T68" s="1">
        <f t="shared" si="31"/>
        <v>0</v>
      </c>
      <c r="U68" s="1">
        <f t="shared" si="32"/>
        <v>0</v>
      </c>
      <c r="V68" s="1">
        <f t="shared" si="34"/>
        <v>0</v>
      </c>
    </row>
    <row r="69" spans="1:22">
      <c r="A69" s="5">
        <v>39641</v>
      </c>
      <c r="D69" s="1">
        <v>52</v>
      </c>
      <c r="E69" t="s">
        <v>21</v>
      </c>
      <c r="K69" s="1">
        <f t="shared" si="23"/>
        <v>0</v>
      </c>
      <c r="L69" s="1">
        <f t="shared" si="24"/>
        <v>0</v>
      </c>
      <c r="M69" s="1">
        <f t="shared" si="25"/>
        <v>52</v>
      </c>
      <c r="N69" s="1">
        <f t="shared" si="26"/>
        <v>0</v>
      </c>
      <c r="O69" s="1">
        <f t="shared" si="33"/>
        <v>0</v>
      </c>
      <c r="P69" s="1">
        <f t="shared" si="27"/>
        <v>0</v>
      </c>
      <c r="Q69" s="1">
        <f t="shared" si="28"/>
        <v>0</v>
      </c>
      <c r="R69" s="1">
        <f t="shared" si="29"/>
        <v>0</v>
      </c>
      <c r="S69" s="1">
        <f t="shared" si="30"/>
        <v>0</v>
      </c>
      <c r="T69" s="1">
        <f t="shared" si="31"/>
        <v>0</v>
      </c>
      <c r="U69" s="1">
        <f t="shared" si="32"/>
        <v>0</v>
      </c>
      <c r="V69" s="1">
        <f t="shared" si="34"/>
        <v>0</v>
      </c>
    </row>
    <row r="70" spans="1:22">
      <c r="A70" s="5">
        <v>39641</v>
      </c>
      <c r="D70" s="1">
        <v>70.540000000000006</v>
      </c>
      <c r="E70" t="s">
        <v>19</v>
      </c>
      <c r="F70" t="s">
        <v>29</v>
      </c>
      <c r="K70" s="1">
        <f t="shared" si="23"/>
        <v>0</v>
      </c>
      <c r="L70" s="1">
        <f t="shared" si="24"/>
        <v>70.540000000000006</v>
      </c>
      <c r="M70" s="1">
        <f t="shared" si="25"/>
        <v>0</v>
      </c>
      <c r="N70" s="1">
        <f t="shared" si="26"/>
        <v>0</v>
      </c>
      <c r="O70" s="1">
        <f t="shared" si="33"/>
        <v>0</v>
      </c>
      <c r="P70" s="1">
        <f t="shared" si="27"/>
        <v>0</v>
      </c>
      <c r="Q70" s="1">
        <f t="shared" si="28"/>
        <v>0</v>
      </c>
      <c r="R70" s="1">
        <f t="shared" si="29"/>
        <v>0</v>
      </c>
      <c r="S70" s="1">
        <f t="shared" si="30"/>
        <v>0</v>
      </c>
      <c r="T70" s="1">
        <f t="shared" si="31"/>
        <v>0</v>
      </c>
      <c r="U70" s="1">
        <f t="shared" si="32"/>
        <v>0</v>
      </c>
      <c r="V70" s="1">
        <f t="shared" si="34"/>
        <v>0</v>
      </c>
    </row>
    <row r="71" spans="1:22">
      <c r="A71" s="5">
        <v>39641</v>
      </c>
      <c r="D71" s="1">
        <v>45</v>
      </c>
      <c r="E71" t="s">
        <v>20</v>
      </c>
      <c r="F71" t="s">
        <v>13</v>
      </c>
      <c r="G71" t="s">
        <v>59</v>
      </c>
      <c r="K71" s="1">
        <f t="shared" si="23"/>
        <v>45</v>
      </c>
      <c r="L71" s="1">
        <f t="shared" si="24"/>
        <v>0</v>
      </c>
      <c r="M71" s="1">
        <f t="shared" si="25"/>
        <v>0</v>
      </c>
      <c r="N71" s="1">
        <f t="shared" si="26"/>
        <v>0</v>
      </c>
      <c r="O71" s="1">
        <f t="shared" si="33"/>
        <v>0</v>
      </c>
      <c r="P71" s="1">
        <f t="shared" si="27"/>
        <v>0</v>
      </c>
      <c r="Q71" s="1">
        <f t="shared" si="28"/>
        <v>45</v>
      </c>
      <c r="R71" s="1">
        <f t="shared" si="29"/>
        <v>0</v>
      </c>
      <c r="S71" s="1">
        <f t="shared" si="30"/>
        <v>0</v>
      </c>
      <c r="T71" s="1">
        <f t="shared" si="31"/>
        <v>0</v>
      </c>
      <c r="U71" s="1">
        <f t="shared" si="32"/>
        <v>0</v>
      </c>
      <c r="V71" s="1">
        <f t="shared" si="34"/>
        <v>0</v>
      </c>
    </row>
    <row r="72" spans="1:22">
      <c r="A72" s="5">
        <v>39643</v>
      </c>
      <c r="D72" s="1">
        <v>22.9</v>
      </c>
      <c r="E72" t="s">
        <v>20</v>
      </c>
      <c r="F72" s="13" t="s">
        <v>7</v>
      </c>
      <c r="G72" t="s">
        <v>60</v>
      </c>
      <c r="K72" s="1">
        <f t="shared" si="23"/>
        <v>22.9</v>
      </c>
      <c r="L72" s="1">
        <f t="shared" si="24"/>
        <v>0</v>
      </c>
      <c r="M72" s="1">
        <f t="shared" si="25"/>
        <v>0</v>
      </c>
      <c r="N72" s="1">
        <f t="shared" si="26"/>
        <v>22.9</v>
      </c>
      <c r="O72" s="1">
        <f t="shared" si="33"/>
        <v>0</v>
      </c>
      <c r="P72" s="1">
        <f t="shared" si="27"/>
        <v>0</v>
      </c>
      <c r="Q72" s="1">
        <f t="shared" si="28"/>
        <v>0</v>
      </c>
      <c r="R72" s="1">
        <f t="shared" si="29"/>
        <v>0</v>
      </c>
      <c r="S72" s="1">
        <f t="shared" si="30"/>
        <v>0</v>
      </c>
      <c r="T72" s="1">
        <f t="shared" si="31"/>
        <v>0</v>
      </c>
      <c r="U72" s="1">
        <f t="shared" si="32"/>
        <v>0</v>
      </c>
      <c r="V72" s="1">
        <f t="shared" si="34"/>
        <v>0</v>
      </c>
    </row>
    <row r="73" spans="1:22">
      <c r="A73" s="5">
        <v>39643</v>
      </c>
      <c r="D73" s="1">
        <v>44.9</v>
      </c>
      <c r="E73" t="s">
        <v>20</v>
      </c>
      <c r="F73" t="s">
        <v>5</v>
      </c>
      <c r="G73" t="s">
        <v>61</v>
      </c>
      <c r="K73" s="1">
        <f t="shared" si="23"/>
        <v>44.9</v>
      </c>
      <c r="L73" s="1">
        <f t="shared" si="24"/>
        <v>0</v>
      </c>
      <c r="M73" s="1">
        <f t="shared" si="25"/>
        <v>0</v>
      </c>
      <c r="N73" s="1">
        <f t="shared" si="26"/>
        <v>0</v>
      </c>
      <c r="O73" s="1">
        <f t="shared" si="33"/>
        <v>0</v>
      </c>
      <c r="P73" s="1">
        <f t="shared" si="27"/>
        <v>44.9</v>
      </c>
      <c r="Q73" s="1">
        <f t="shared" si="28"/>
        <v>0</v>
      </c>
      <c r="R73" s="1">
        <f t="shared" si="29"/>
        <v>0</v>
      </c>
      <c r="S73" s="1">
        <f t="shared" si="30"/>
        <v>0</v>
      </c>
      <c r="T73" s="1">
        <f t="shared" si="31"/>
        <v>0</v>
      </c>
      <c r="U73" s="1">
        <f t="shared" si="32"/>
        <v>0</v>
      </c>
      <c r="V73" s="1">
        <f t="shared" si="34"/>
        <v>0</v>
      </c>
    </row>
    <row r="74" spans="1:22">
      <c r="A74" s="5">
        <v>39643</v>
      </c>
      <c r="B74" s="1">
        <v>10</v>
      </c>
      <c r="C74" t="s">
        <v>22</v>
      </c>
      <c r="D74" s="1">
        <v>24.9</v>
      </c>
      <c r="E74" t="s">
        <v>20</v>
      </c>
      <c r="F74" t="s">
        <v>13</v>
      </c>
      <c r="G74" t="s">
        <v>62</v>
      </c>
      <c r="K74" s="1">
        <f t="shared" si="23"/>
        <v>24.9</v>
      </c>
      <c r="L74" s="1">
        <f t="shared" si="24"/>
        <v>0</v>
      </c>
      <c r="M74" s="1">
        <f t="shared" si="25"/>
        <v>0</v>
      </c>
      <c r="N74" s="1">
        <f t="shared" si="26"/>
        <v>0</v>
      </c>
      <c r="O74" s="1">
        <f t="shared" si="33"/>
        <v>0</v>
      </c>
      <c r="P74" s="1">
        <f t="shared" si="27"/>
        <v>0</v>
      </c>
      <c r="Q74" s="1">
        <f t="shared" si="28"/>
        <v>24.9</v>
      </c>
      <c r="R74" s="1">
        <f t="shared" si="29"/>
        <v>0</v>
      </c>
      <c r="S74" s="1">
        <f t="shared" si="30"/>
        <v>0</v>
      </c>
      <c r="T74" s="1">
        <f t="shared" si="31"/>
        <v>0</v>
      </c>
      <c r="U74" s="1">
        <f t="shared" si="32"/>
        <v>0</v>
      </c>
      <c r="V74" s="1">
        <f t="shared" si="34"/>
        <v>0</v>
      </c>
    </row>
    <row r="75" spans="1:22">
      <c r="A75" s="5">
        <v>39643</v>
      </c>
      <c r="B75" s="1">
        <v>104.63</v>
      </c>
      <c r="C75" t="s">
        <v>22</v>
      </c>
      <c r="D75" s="1">
        <v>24.9</v>
      </c>
      <c r="E75" t="s">
        <v>20</v>
      </c>
      <c r="F75" t="s">
        <v>13</v>
      </c>
      <c r="G75" t="s">
        <v>52</v>
      </c>
      <c r="K75" s="1">
        <f t="shared" si="23"/>
        <v>24.9</v>
      </c>
      <c r="L75" s="1">
        <f t="shared" si="24"/>
        <v>0</v>
      </c>
      <c r="M75" s="1">
        <f t="shared" si="25"/>
        <v>0</v>
      </c>
      <c r="N75" s="1">
        <f t="shared" si="26"/>
        <v>0</v>
      </c>
      <c r="O75" s="1">
        <f t="shared" si="33"/>
        <v>0</v>
      </c>
      <c r="P75" s="1">
        <f t="shared" si="27"/>
        <v>0</v>
      </c>
      <c r="Q75" s="1">
        <f t="shared" si="28"/>
        <v>24.9</v>
      </c>
      <c r="R75" s="1">
        <f t="shared" si="29"/>
        <v>0</v>
      </c>
      <c r="S75" s="1">
        <f t="shared" si="30"/>
        <v>0</v>
      </c>
      <c r="T75" s="1">
        <f t="shared" si="31"/>
        <v>0</v>
      </c>
      <c r="U75" s="1">
        <f t="shared" si="32"/>
        <v>0</v>
      </c>
      <c r="V75" s="1">
        <f t="shared" si="34"/>
        <v>0</v>
      </c>
    </row>
    <row r="76" spans="1:22">
      <c r="A76" s="5">
        <v>39643</v>
      </c>
      <c r="B76" s="1">
        <v>50</v>
      </c>
      <c r="C76" t="s">
        <v>25</v>
      </c>
      <c r="D76" s="1">
        <v>96.11</v>
      </c>
      <c r="E76" t="s">
        <v>19</v>
      </c>
      <c r="F76" t="s">
        <v>29</v>
      </c>
      <c r="K76" s="1">
        <f t="shared" si="23"/>
        <v>0</v>
      </c>
      <c r="L76" s="1">
        <f t="shared" si="24"/>
        <v>96.11</v>
      </c>
      <c r="M76" s="1">
        <f t="shared" si="25"/>
        <v>0</v>
      </c>
      <c r="N76" s="1">
        <f t="shared" si="26"/>
        <v>0</v>
      </c>
      <c r="O76" s="1">
        <f t="shared" si="33"/>
        <v>0</v>
      </c>
      <c r="P76" s="1">
        <f t="shared" si="27"/>
        <v>0</v>
      </c>
      <c r="Q76" s="1">
        <f t="shared" si="28"/>
        <v>0</v>
      </c>
      <c r="R76" s="1">
        <f t="shared" si="29"/>
        <v>0</v>
      </c>
      <c r="S76" s="1">
        <f t="shared" si="30"/>
        <v>0</v>
      </c>
      <c r="T76" s="1">
        <f t="shared" si="31"/>
        <v>50</v>
      </c>
      <c r="U76" s="1">
        <f t="shared" si="32"/>
        <v>0</v>
      </c>
      <c r="V76" s="1">
        <f t="shared" si="34"/>
        <v>0</v>
      </c>
    </row>
    <row r="77" spans="1:22">
      <c r="A77" s="5">
        <v>39643</v>
      </c>
      <c r="D77" s="1">
        <v>65</v>
      </c>
      <c r="E77" t="s">
        <v>21</v>
      </c>
      <c r="K77" s="1">
        <f t="shared" si="23"/>
        <v>0</v>
      </c>
      <c r="L77" s="1">
        <f t="shared" si="24"/>
        <v>0</v>
      </c>
      <c r="M77" s="1">
        <f t="shared" si="25"/>
        <v>65</v>
      </c>
      <c r="N77" s="1">
        <f t="shared" si="26"/>
        <v>0</v>
      </c>
      <c r="O77" s="1">
        <f t="shared" si="33"/>
        <v>0</v>
      </c>
      <c r="P77" s="1">
        <f t="shared" si="27"/>
        <v>0</v>
      </c>
      <c r="Q77" s="1">
        <f t="shared" si="28"/>
        <v>0</v>
      </c>
      <c r="R77" s="1">
        <f t="shared" si="29"/>
        <v>0</v>
      </c>
      <c r="S77" s="1">
        <f t="shared" si="30"/>
        <v>0</v>
      </c>
      <c r="T77" s="1">
        <f t="shared" si="31"/>
        <v>0</v>
      </c>
      <c r="U77" s="1">
        <f t="shared" si="32"/>
        <v>0</v>
      </c>
      <c r="V77" s="1">
        <f t="shared" si="34"/>
        <v>0</v>
      </c>
    </row>
    <row r="78" spans="1:22">
      <c r="A78" s="5">
        <v>39644</v>
      </c>
      <c r="D78" s="1">
        <v>24.9</v>
      </c>
      <c r="E78" t="s">
        <v>20</v>
      </c>
      <c r="F78" t="s">
        <v>5</v>
      </c>
      <c r="G78" t="s">
        <v>63</v>
      </c>
      <c r="K78" s="1">
        <f t="shared" si="23"/>
        <v>24.9</v>
      </c>
      <c r="L78" s="1">
        <f t="shared" si="24"/>
        <v>0</v>
      </c>
      <c r="M78" s="1">
        <f t="shared" si="25"/>
        <v>0</v>
      </c>
      <c r="N78" s="1">
        <f t="shared" si="26"/>
        <v>0</v>
      </c>
      <c r="O78" s="1">
        <f t="shared" si="33"/>
        <v>0</v>
      </c>
      <c r="P78" s="1">
        <f t="shared" si="27"/>
        <v>24.9</v>
      </c>
      <c r="Q78" s="1">
        <f t="shared" si="28"/>
        <v>0</v>
      </c>
      <c r="R78" s="1">
        <f t="shared" si="29"/>
        <v>0</v>
      </c>
      <c r="S78" s="1">
        <f t="shared" si="30"/>
        <v>0</v>
      </c>
      <c r="T78" s="1">
        <f t="shared" si="31"/>
        <v>0</v>
      </c>
      <c r="U78" s="1">
        <f t="shared" si="32"/>
        <v>0</v>
      </c>
      <c r="V78" s="1">
        <f t="shared" si="34"/>
        <v>0</v>
      </c>
    </row>
    <row r="79" spans="1:22">
      <c r="A79" s="5">
        <v>39644</v>
      </c>
      <c r="D79" s="1">
        <v>24.9</v>
      </c>
      <c r="E79" t="s">
        <v>20</v>
      </c>
      <c r="F79" t="s">
        <v>5</v>
      </c>
      <c r="G79" t="s">
        <v>64</v>
      </c>
      <c r="K79" s="1">
        <f t="shared" si="23"/>
        <v>24.9</v>
      </c>
      <c r="L79" s="1">
        <f t="shared" si="24"/>
        <v>0</v>
      </c>
      <c r="M79" s="1">
        <f t="shared" si="25"/>
        <v>0</v>
      </c>
      <c r="N79" s="1">
        <f t="shared" si="26"/>
        <v>0</v>
      </c>
      <c r="O79" s="1">
        <f t="shared" si="33"/>
        <v>0</v>
      </c>
      <c r="P79" s="1">
        <f t="shared" si="27"/>
        <v>24.9</v>
      </c>
      <c r="Q79" s="1">
        <f t="shared" si="28"/>
        <v>0</v>
      </c>
      <c r="R79" s="1">
        <f t="shared" si="29"/>
        <v>0</v>
      </c>
      <c r="S79" s="1">
        <f t="shared" si="30"/>
        <v>0</v>
      </c>
      <c r="T79" s="1">
        <f t="shared" si="31"/>
        <v>0</v>
      </c>
      <c r="U79" s="1">
        <f t="shared" si="32"/>
        <v>0</v>
      </c>
      <c r="V79" s="1">
        <f t="shared" si="34"/>
        <v>0</v>
      </c>
    </row>
    <row r="80" spans="1:22">
      <c r="A80" s="5">
        <v>39644</v>
      </c>
      <c r="D80" s="1">
        <v>24.9</v>
      </c>
      <c r="E80" t="s">
        <v>20</v>
      </c>
      <c r="F80" t="s">
        <v>6</v>
      </c>
      <c r="G80" t="s">
        <v>65</v>
      </c>
      <c r="K80" s="1">
        <f t="shared" si="23"/>
        <v>24.9</v>
      </c>
      <c r="L80" s="1">
        <f t="shared" si="24"/>
        <v>0</v>
      </c>
      <c r="M80" s="1">
        <f t="shared" si="25"/>
        <v>0</v>
      </c>
      <c r="N80" s="1">
        <f t="shared" si="26"/>
        <v>0</v>
      </c>
      <c r="O80" s="1">
        <f t="shared" si="33"/>
        <v>24.9</v>
      </c>
      <c r="P80" s="1">
        <f t="shared" si="27"/>
        <v>0</v>
      </c>
      <c r="Q80" s="1">
        <f t="shared" si="28"/>
        <v>0</v>
      </c>
      <c r="R80" s="1">
        <f t="shared" si="29"/>
        <v>0</v>
      </c>
      <c r="S80" s="1">
        <f t="shared" si="30"/>
        <v>0</v>
      </c>
      <c r="T80" s="1">
        <f t="shared" si="31"/>
        <v>0</v>
      </c>
      <c r="U80" s="1">
        <f t="shared" si="32"/>
        <v>0</v>
      </c>
      <c r="V80" s="1">
        <f t="shared" si="34"/>
        <v>0</v>
      </c>
    </row>
    <row r="81" spans="1:22">
      <c r="A81" s="5">
        <v>39644</v>
      </c>
      <c r="D81" s="1">
        <v>13</v>
      </c>
      <c r="E81" t="s">
        <v>20</v>
      </c>
      <c r="F81" t="s">
        <v>5</v>
      </c>
      <c r="G81" t="s">
        <v>66</v>
      </c>
      <c r="K81" s="1">
        <f t="shared" si="23"/>
        <v>13</v>
      </c>
      <c r="L81" s="1">
        <f t="shared" si="24"/>
        <v>0</v>
      </c>
      <c r="M81" s="1">
        <f t="shared" si="25"/>
        <v>0</v>
      </c>
      <c r="N81" s="1">
        <f t="shared" si="26"/>
        <v>0</v>
      </c>
      <c r="O81" s="1">
        <f t="shared" si="33"/>
        <v>0</v>
      </c>
      <c r="P81" s="1">
        <f t="shared" si="27"/>
        <v>13</v>
      </c>
      <c r="Q81" s="1">
        <f t="shared" si="28"/>
        <v>0</v>
      </c>
      <c r="R81" s="1">
        <f t="shared" si="29"/>
        <v>0</v>
      </c>
      <c r="S81" s="1">
        <f t="shared" si="30"/>
        <v>0</v>
      </c>
      <c r="T81" s="1">
        <f t="shared" si="31"/>
        <v>0</v>
      </c>
      <c r="U81" s="1">
        <f t="shared" si="32"/>
        <v>0</v>
      </c>
      <c r="V81" s="1">
        <f t="shared" si="34"/>
        <v>0</v>
      </c>
    </row>
    <row r="82" spans="1:22">
      <c r="A82" s="5">
        <v>39644</v>
      </c>
      <c r="D82" s="1">
        <v>29.9</v>
      </c>
      <c r="E82" t="s">
        <v>20</v>
      </c>
      <c r="F82" t="s">
        <v>5</v>
      </c>
      <c r="G82" t="s">
        <v>67</v>
      </c>
      <c r="K82" s="1">
        <f t="shared" si="23"/>
        <v>29.9</v>
      </c>
      <c r="L82" s="1">
        <f t="shared" si="24"/>
        <v>0</v>
      </c>
      <c r="M82" s="1">
        <f t="shared" si="25"/>
        <v>0</v>
      </c>
      <c r="N82" s="1">
        <f t="shared" si="26"/>
        <v>0</v>
      </c>
      <c r="O82" s="1">
        <f t="shared" si="33"/>
        <v>0</v>
      </c>
      <c r="P82" s="1">
        <f t="shared" si="27"/>
        <v>29.9</v>
      </c>
      <c r="Q82" s="1">
        <f t="shared" si="28"/>
        <v>0</v>
      </c>
      <c r="R82" s="1">
        <f t="shared" si="29"/>
        <v>0</v>
      </c>
      <c r="S82" s="1">
        <f t="shared" si="30"/>
        <v>0</v>
      </c>
      <c r="T82" s="1">
        <f t="shared" si="31"/>
        <v>0</v>
      </c>
      <c r="U82" s="1">
        <f t="shared" si="32"/>
        <v>0</v>
      </c>
      <c r="V82" s="1">
        <f t="shared" si="34"/>
        <v>0</v>
      </c>
    </row>
    <row r="83" spans="1:22">
      <c r="A83" s="5">
        <v>39644</v>
      </c>
      <c r="B83" s="1">
        <v>249.41</v>
      </c>
      <c r="C83" t="s">
        <v>21</v>
      </c>
      <c r="D83" s="1">
        <v>85</v>
      </c>
      <c r="E83" t="s">
        <v>20</v>
      </c>
      <c r="F83" t="s">
        <v>7</v>
      </c>
      <c r="G83" t="s">
        <v>68</v>
      </c>
      <c r="K83" s="1">
        <f t="shared" si="23"/>
        <v>85</v>
      </c>
      <c r="L83" s="1">
        <f t="shared" si="24"/>
        <v>0</v>
      </c>
      <c r="M83" s="1">
        <f t="shared" si="25"/>
        <v>0</v>
      </c>
      <c r="N83" s="1">
        <f t="shared" si="26"/>
        <v>85</v>
      </c>
      <c r="O83" s="1">
        <f t="shared" si="33"/>
        <v>0</v>
      </c>
      <c r="P83" s="1">
        <f t="shared" si="27"/>
        <v>0</v>
      </c>
      <c r="Q83" s="1">
        <f t="shared" si="28"/>
        <v>0</v>
      </c>
      <c r="R83" s="1">
        <f t="shared" si="29"/>
        <v>0</v>
      </c>
      <c r="S83" s="1">
        <f t="shared" si="30"/>
        <v>0</v>
      </c>
      <c r="T83" s="1">
        <f t="shared" si="31"/>
        <v>0</v>
      </c>
      <c r="U83" s="1">
        <f t="shared" si="32"/>
        <v>0</v>
      </c>
      <c r="V83" s="1">
        <f t="shared" si="34"/>
        <v>249.41</v>
      </c>
    </row>
    <row r="84" spans="1:22">
      <c r="A84" s="5">
        <v>39644</v>
      </c>
      <c r="D84" s="1">
        <v>45</v>
      </c>
      <c r="E84" t="s">
        <v>20</v>
      </c>
      <c r="F84" t="s">
        <v>8</v>
      </c>
      <c r="G84" t="s">
        <v>69</v>
      </c>
      <c r="K84" s="1">
        <f t="shared" si="23"/>
        <v>45</v>
      </c>
      <c r="L84" s="1">
        <f t="shared" si="24"/>
        <v>0</v>
      </c>
      <c r="M84" s="1">
        <f t="shared" si="25"/>
        <v>0</v>
      </c>
      <c r="N84" s="1">
        <f t="shared" si="26"/>
        <v>0</v>
      </c>
      <c r="O84" s="1">
        <f t="shared" si="33"/>
        <v>0</v>
      </c>
      <c r="P84" s="1">
        <f t="shared" si="27"/>
        <v>0</v>
      </c>
      <c r="Q84" s="1">
        <f t="shared" si="28"/>
        <v>0</v>
      </c>
      <c r="R84" s="1">
        <f t="shared" si="29"/>
        <v>45</v>
      </c>
      <c r="S84" s="1">
        <f t="shared" si="30"/>
        <v>0</v>
      </c>
      <c r="T84" s="1">
        <f t="shared" si="31"/>
        <v>0</v>
      </c>
      <c r="U84" s="1">
        <f t="shared" si="32"/>
        <v>0</v>
      </c>
      <c r="V84" s="1">
        <f t="shared" si="34"/>
        <v>0</v>
      </c>
    </row>
    <row r="85" spans="1:22">
      <c r="A85" s="5">
        <v>39644</v>
      </c>
      <c r="D85" s="1">
        <v>24.9</v>
      </c>
      <c r="E85" t="s">
        <v>20</v>
      </c>
      <c r="F85" t="s">
        <v>13</v>
      </c>
      <c r="G85" t="s">
        <v>70</v>
      </c>
      <c r="K85" s="1">
        <f t="shared" si="23"/>
        <v>24.9</v>
      </c>
      <c r="L85" s="1">
        <f t="shared" si="24"/>
        <v>0</v>
      </c>
      <c r="M85" s="1">
        <f t="shared" si="25"/>
        <v>0</v>
      </c>
      <c r="N85" s="1">
        <f t="shared" si="26"/>
        <v>0</v>
      </c>
      <c r="O85" s="1">
        <f t="shared" si="33"/>
        <v>0</v>
      </c>
      <c r="P85" s="1">
        <f t="shared" si="27"/>
        <v>0</v>
      </c>
      <c r="Q85" s="1">
        <f t="shared" si="28"/>
        <v>24.9</v>
      </c>
      <c r="R85" s="1">
        <f t="shared" si="29"/>
        <v>0</v>
      </c>
      <c r="S85" s="1">
        <f t="shared" si="30"/>
        <v>0</v>
      </c>
      <c r="T85" s="1">
        <f t="shared" si="31"/>
        <v>0</v>
      </c>
      <c r="U85" s="1">
        <f t="shared" si="32"/>
        <v>0</v>
      </c>
      <c r="V85" s="1">
        <f t="shared" si="34"/>
        <v>0</v>
      </c>
    </row>
    <row r="86" spans="1:22">
      <c r="A86" s="5">
        <v>39644</v>
      </c>
      <c r="B86" s="1">
        <v>7</v>
      </c>
      <c r="C86" t="s">
        <v>22</v>
      </c>
      <c r="D86" s="1">
        <v>19.899999999999999</v>
      </c>
      <c r="E86" t="s">
        <v>20</v>
      </c>
      <c r="F86" t="s">
        <v>8</v>
      </c>
      <c r="G86" t="s">
        <v>71</v>
      </c>
      <c r="K86" s="1">
        <f t="shared" si="23"/>
        <v>19.899999999999999</v>
      </c>
      <c r="L86" s="1">
        <f t="shared" si="24"/>
        <v>0</v>
      </c>
      <c r="M86" s="1">
        <f t="shared" si="25"/>
        <v>0</v>
      </c>
      <c r="N86" s="1">
        <f t="shared" si="26"/>
        <v>0</v>
      </c>
      <c r="O86" s="1">
        <f t="shared" si="33"/>
        <v>0</v>
      </c>
      <c r="P86" s="1">
        <f t="shared" si="27"/>
        <v>0</v>
      </c>
      <c r="Q86" s="1">
        <f t="shared" si="28"/>
        <v>0</v>
      </c>
      <c r="R86" s="1">
        <f t="shared" si="29"/>
        <v>19.899999999999999</v>
      </c>
      <c r="S86" s="1">
        <f t="shared" si="30"/>
        <v>0</v>
      </c>
      <c r="T86" s="1">
        <f t="shared" si="31"/>
        <v>0</v>
      </c>
      <c r="U86" s="1">
        <f t="shared" si="32"/>
        <v>0</v>
      </c>
      <c r="V86" s="1">
        <f t="shared" si="34"/>
        <v>0</v>
      </c>
    </row>
    <row r="87" spans="1:22">
      <c r="A87" s="5">
        <v>39644</v>
      </c>
      <c r="D87" s="1">
        <v>66</v>
      </c>
      <c r="E87" t="s">
        <v>21</v>
      </c>
      <c r="K87" s="1">
        <f t="shared" si="23"/>
        <v>0</v>
      </c>
      <c r="L87" s="1">
        <f t="shared" si="24"/>
        <v>0</v>
      </c>
      <c r="M87" s="1">
        <f t="shared" si="25"/>
        <v>66</v>
      </c>
      <c r="N87" s="1">
        <f t="shared" si="26"/>
        <v>0</v>
      </c>
      <c r="O87" s="1">
        <f t="shared" si="33"/>
        <v>0</v>
      </c>
      <c r="P87" s="1">
        <f t="shared" si="27"/>
        <v>0</v>
      </c>
      <c r="Q87" s="1">
        <f t="shared" si="28"/>
        <v>0</v>
      </c>
      <c r="R87" s="1">
        <f t="shared" si="29"/>
        <v>0</v>
      </c>
      <c r="S87" s="1">
        <f t="shared" si="30"/>
        <v>0</v>
      </c>
      <c r="T87" s="1">
        <f t="shared" si="31"/>
        <v>0</v>
      </c>
      <c r="U87" s="1">
        <f t="shared" si="32"/>
        <v>0</v>
      </c>
      <c r="V87" s="1">
        <f t="shared" si="34"/>
        <v>0</v>
      </c>
    </row>
    <row r="88" spans="1:22">
      <c r="A88" s="5">
        <v>39644</v>
      </c>
      <c r="D88" s="1">
        <v>48.83</v>
      </c>
      <c r="E88" t="s">
        <v>19</v>
      </c>
      <c r="F88" t="s">
        <v>29</v>
      </c>
      <c r="K88" s="1">
        <f t="shared" si="23"/>
        <v>0</v>
      </c>
      <c r="L88" s="1">
        <f t="shared" si="24"/>
        <v>48.83</v>
      </c>
      <c r="M88" s="1">
        <f t="shared" si="25"/>
        <v>0</v>
      </c>
      <c r="N88" s="1">
        <f t="shared" si="26"/>
        <v>0</v>
      </c>
      <c r="O88" s="1">
        <f t="shared" si="33"/>
        <v>0</v>
      </c>
      <c r="P88" s="1">
        <f t="shared" si="27"/>
        <v>0</v>
      </c>
      <c r="Q88" s="1">
        <f t="shared" si="28"/>
        <v>0</v>
      </c>
      <c r="R88" s="1">
        <f t="shared" si="29"/>
        <v>0</v>
      </c>
      <c r="S88" s="1">
        <f t="shared" si="30"/>
        <v>0</v>
      </c>
      <c r="T88" s="1">
        <f t="shared" si="31"/>
        <v>0</v>
      </c>
      <c r="U88" s="1">
        <f t="shared" si="32"/>
        <v>0</v>
      </c>
      <c r="V88" s="1">
        <f t="shared" si="34"/>
        <v>0</v>
      </c>
    </row>
    <row r="89" spans="1:22">
      <c r="A89" s="5">
        <v>39644</v>
      </c>
      <c r="B89" s="1">
        <v>219.23</v>
      </c>
      <c r="C89" t="s">
        <v>31</v>
      </c>
      <c r="D89" s="1">
        <v>29.9</v>
      </c>
      <c r="E89" t="s">
        <v>20</v>
      </c>
      <c r="F89" t="s">
        <v>6</v>
      </c>
      <c r="K89" s="1">
        <f t="shared" si="23"/>
        <v>29.9</v>
      </c>
      <c r="L89" s="1">
        <f t="shared" si="24"/>
        <v>0</v>
      </c>
      <c r="M89" s="1">
        <f t="shared" si="25"/>
        <v>0</v>
      </c>
      <c r="N89" s="1">
        <f t="shared" si="26"/>
        <v>0</v>
      </c>
      <c r="O89" s="1">
        <f t="shared" si="33"/>
        <v>29.9</v>
      </c>
      <c r="P89" s="1">
        <f t="shared" si="27"/>
        <v>0</v>
      </c>
      <c r="Q89" s="1">
        <f t="shared" si="28"/>
        <v>0</v>
      </c>
      <c r="R89" s="1">
        <f t="shared" si="29"/>
        <v>0</v>
      </c>
      <c r="S89" s="1">
        <f t="shared" si="30"/>
        <v>0</v>
      </c>
      <c r="T89" s="1">
        <f t="shared" si="31"/>
        <v>0</v>
      </c>
      <c r="U89" s="1">
        <f t="shared" si="32"/>
        <v>0</v>
      </c>
      <c r="V89" s="1">
        <f t="shared" si="34"/>
        <v>0</v>
      </c>
    </row>
    <row r="90" spans="1:22">
      <c r="A90" s="5">
        <v>39644</v>
      </c>
      <c r="D90" s="1">
        <v>24.9</v>
      </c>
      <c r="E90" t="s">
        <v>20</v>
      </c>
      <c r="F90" t="s">
        <v>6</v>
      </c>
      <c r="G90" t="s">
        <v>72</v>
      </c>
      <c r="K90" s="1">
        <f t="shared" si="23"/>
        <v>24.9</v>
      </c>
      <c r="L90" s="1">
        <f t="shared" si="24"/>
        <v>0</v>
      </c>
      <c r="M90" s="1">
        <f t="shared" si="25"/>
        <v>0</v>
      </c>
      <c r="N90" s="1">
        <f t="shared" si="26"/>
        <v>0</v>
      </c>
      <c r="O90" s="1">
        <f t="shared" si="33"/>
        <v>24.9</v>
      </c>
      <c r="P90" s="1">
        <f t="shared" si="27"/>
        <v>0</v>
      </c>
      <c r="Q90" s="1">
        <f t="shared" si="28"/>
        <v>0</v>
      </c>
      <c r="R90" s="1">
        <f t="shared" si="29"/>
        <v>0</v>
      </c>
      <c r="S90" s="1">
        <f t="shared" si="30"/>
        <v>0</v>
      </c>
      <c r="T90" s="1">
        <f t="shared" si="31"/>
        <v>0</v>
      </c>
      <c r="U90" s="1">
        <f t="shared" si="32"/>
        <v>0</v>
      </c>
      <c r="V90" s="1">
        <f t="shared" si="34"/>
        <v>0</v>
      </c>
    </row>
    <row r="91" spans="1:22">
      <c r="A91" s="5">
        <v>39644</v>
      </c>
      <c r="D91" s="1">
        <v>12.9</v>
      </c>
      <c r="E91" t="s">
        <v>20</v>
      </c>
      <c r="F91" t="s">
        <v>6</v>
      </c>
      <c r="G91" t="s">
        <v>73</v>
      </c>
      <c r="K91" s="1">
        <f t="shared" si="23"/>
        <v>12.9</v>
      </c>
      <c r="L91" s="1">
        <f>IF(E91="lanhouse",#REF!,0)</f>
        <v>0</v>
      </c>
      <c r="M91" s="1">
        <f>IF(E91="celular",#REF!,0)</f>
        <v>0</v>
      </c>
      <c r="N91" s="1">
        <f>IF(F91="caixa",#REF!,0)</f>
        <v>0</v>
      </c>
      <c r="O91" s="1">
        <f t="shared" si="33"/>
        <v>12.9</v>
      </c>
      <c r="P91" s="1">
        <f>IF(F91="bradesco",#REF!,0)</f>
        <v>0</v>
      </c>
      <c r="Q91" s="1">
        <f>IF(F91="banco real",#REF!,0)</f>
        <v>0</v>
      </c>
      <c r="R91" s="1">
        <f t="shared" si="29"/>
        <v>0</v>
      </c>
      <c r="S91" s="1">
        <f>IF(F91="pseg",#REF!,0)</f>
        <v>0</v>
      </c>
      <c r="T91" s="1">
        <f t="shared" si="31"/>
        <v>0</v>
      </c>
      <c r="U91" s="1">
        <f t="shared" si="32"/>
        <v>0</v>
      </c>
      <c r="V91" s="1">
        <f t="shared" si="34"/>
        <v>0</v>
      </c>
    </row>
    <row r="92" spans="1:22">
      <c r="A92" s="5">
        <v>39644</v>
      </c>
      <c r="D92" s="1">
        <v>30</v>
      </c>
      <c r="E92" t="s">
        <v>20</v>
      </c>
      <c r="F92" t="s">
        <v>5</v>
      </c>
      <c r="G92" t="s">
        <v>74</v>
      </c>
      <c r="K92" s="1">
        <f t="shared" si="23"/>
        <v>30</v>
      </c>
      <c r="L92" s="1">
        <f t="shared" si="24"/>
        <v>0</v>
      </c>
      <c r="M92" s="1">
        <f t="shared" si="25"/>
        <v>0</v>
      </c>
      <c r="N92" s="1">
        <f t="shared" si="26"/>
        <v>0</v>
      </c>
      <c r="O92" s="1">
        <f t="shared" si="33"/>
        <v>0</v>
      </c>
      <c r="P92" s="1">
        <f t="shared" si="27"/>
        <v>30</v>
      </c>
      <c r="Q92" s="1">
        <f t="shared" si="28"/>
        <v>0</v>
      </c>
      <c r="R92" s="1">
        <f t="shared" si="29"/>
        <v>0</v>
      </c>
      <c r="S92" s="1">
        <f t="shared" si="30"/>
        <v>0</v>
      </c>
      <c r="T92" s="1">
        <f t="shared" si="31"/>
        <v>0</v>
      </c>
      <c r="U92" s="1">
        <f t="shared" si="32"/>
        <v>0</v>
      </c>
      <c r="V92" s="1">
        <f t="shared" si="34"/>
        <v>0</v>
      </c>
    </row>
    <row r="93" spans="1:22">
      <c r="A93" s="5">
        <v>39645</v>
      </c>
      <c r="D93" s="1">
        <v>24.9</v>
      </c>
      <c r="E93" t="s">
        <v>20</v>
      </c>
      <c r="F93" t="s">
        <v>6</v>
      </c>
      <c r="G93" t="s">
        <v>75</v>
      </c>
      <c r="K93" s="1">
        <f t="shared" si="23"/>
        <v>24.9</v>
      </c>
      <c r="L93" s="1">
        <f t="shared" si="24"/>
        <v>0</v>
      </c>
      <c r="M93" s="1">
        <f t="shared" si="25"/>
        <v>0</v>
      </c>
      <c r="N93" s="1">
        <f t="shared" si="26"/>
        <v>0</v>
      </c>
      <c r="O93" s="1">
        <f t="shared" si="33"/>
        <v>24.9</v>
      </c>
      <c r="P93" s="1">
        <f t="shared" si="27"/>
        <v>0</v>
      </c>
      <c r="Q93" s="1">
        <f t="shared" si="28"/>
        <v>0</v>
      </c>
      <c r="R93" s="1">
        <f t="shared" si="29"/>
        <v>0</v>
      </c>
      <c r="S93" s="1">
        <f t="shared" si="30"/>
        <v>0</v>
      </c>
      <c r="T93" s="1">
        <f t="shared" si="31"/>
        <v>0</v>
      </c>
      <c r="U93" s="1">
        <f t="shared" si="32"/>
        <v>0</v>
      </c>
      <c r="V93" s="1">
        <f t="shared" si="34"/>
        <v>0</v>
      </c>
    </row>
    <row r="94" spans="1:22">
      <c r="A94" s="5">
        <v>39645</v>
      </c>
      <c r="D94" s="1">
        <v>44.9</v>
      </c>
      <c r="E94" t="s">
        <v>20</v>
      </c>
      <c r="F94" t="s">
        <v>5</v>
      </c>
      <c r="G94" t="s">
        <v>76</v>
      </c>
      <c r="K94" s="1">
        <f t="shared" si="23"/>
        <v>44.9</v>
      </c>
      <c r="L94" s="1">
        <f t="shared" si="24"/>
        <v>0</v>
      </c>
      <c r="M94" s="1">
        <f t="shared" si="25"/>
        <v>0</v>
      </c>
      <c r="N94" s="1">
        <f t="shared" si="26"/>
        <v>0</v>
      </c>
      <c r="O94" s="1">
        <f t="shared" si="33"/>
        <v>0</v>
      </c>
      <c r="P94" s="1">
        <f t="shared" si="27"/>
        <v>44.9</v>
      </c>
      <c r="Q94" s="1">
        <f t="shared" si="28"/>
        <v>0</v>
      </c>
      <c r="R94" s="1">
        <f t="shared" si="29"/>
        <v>0</v>
      </c>
      <c r="S94" s="1">
        <f t="shared" si="30"/>
        <v>0</v>
      </c>
      <c r="T94" s="1">
        <f t="shared" si="31"/>
        <v>0</v>
      </c>
      <c r="U94" s="1">
        <f t="shared" si="32"/>
        <v>0</v>
      </c>
      <c r="V94" s="1">
        <f t="shared" si="34"/>
        <v>0</v>
      </c>
    </row>
    <row r="95" spans="1:22">
      <c r="A95" s="5">
        <v>39645</v>
      </c>
      <c r="D95" s="1">
        <v>24.9</v>
      </c>
      <c r="E95" t="s">
        <v>20</v>
      </c>
      <c r="F95" t="s">
        <v>8</v>
      </c>
      <c r="G95" t="s">
        <v>77</v>
      </c>
      <c r="K95" s="1">
        <f t="shared" si="23"/>
        <v>24.9</v>
      </c>
      <c r="L95" s="1">
        <f t="shared" si="24"/>
        <v>0</v>
      </c>
      <c r="M95" s="1">
        <f t="shared" si="25"/>
        <v>0</v>
      </c>
      <c r="N95" s="1">
        <f t="shared" si="26"/>
        <v>0</v>
      </c>
      <c r="O95" s="1">
        <f t="shared" si="33"/>
        <v>0</v>
      </c>
      <c r="P95" s="1">
        <f t="shared" si="27"/>
        <v>0</v>
      </c>
      <c r="Q95" s="1">
        <f t="shared" si="28"/>
        <v>0</v>
      </c>
      <c r="R95" s="1">
        <f t="shared" si="29"/>
        <v>24.9</v>
      </c>
      <c r="S95" s="1">
        <f t="shared" si="30"/>
        <v>0</v>
      </c>
      <c r="T95" s="1">
        <f t="shared" si="31"/>
        <v>0</v>
      </c>
      <c r="U95" s="1">
        <f t="shared" si="32"/>
        <v>0</v>
      </c>
      <c r="V95" s="1">
        <f t="shared" si="34"/>
        <v>0</v>
      </c>
    </row>
    <row r="96" spans="1:22">
      <c r="A96" s="5">
        <v>39645</v>
      </c>
      <c r="D96" s="1">
        <v>24.9</v>
      </c>
      <c r="E96" t="s">
        <v>20</v>
      </c>
      <c r="F96" t="s">
        <v>5</v>
      </c>
      <c r="G96" t="s">
        <v>78</v>
      </c>
      <c r="K96" s="1">
        <f t="shared" si="23"/>
        <v>24.9</v>
      </c>
      <c r="L96" s="1">
        <f t="shared" si="24"/>
        <v>0</v>
      </c>
      <c r="M96" s="1">
        <f t="shared" si="25"/>
        <v>0</v>
      </c>
      <c r="N96" s="1">
        <f t="shared" si="26"/>
        <v>0</v>
      </c>
      <c r="O96" s="1">
        <f t="shared" si="33"/>
        <v>0</v>
      </c>
      <c r="P96" s="1">
        <f t="shared" si="27"/>
        <v>24.9</v>
      </c>
      <c r="Q96" s="1">
        <f t="shared" si="28"/>
        <v>0</v>
      </c>
      <c r="R96" s="1">
        <f t="shared" si="29"/>
        <v>0</v>
      </c>
      <c r="S96" s="1">
        <f t="shared" si="30"/>
        <v>0</v>
      </c>
      <c r="T96" s="1">
        <f t="shared" si="31"/>
        <v>0</v>
      </c>
      <c r="U96" s="1">
        <f t="shared" si="32"/>
        <v>0</v>
      </c>
      <c r="V96" s="1">
        <f t="shared" si="34"/>
        <v>0</v>
      </c>
    </row>
    <row r="97" spans="1:22">
      <c r="A97" s="5">
        <v>39645</v>
      </c>
      <c r="D97" s="1">
        <v>52.53</v>
      </c>
      <c r="E97" t="s">
        <v>19</v>
      </c>
      <c r="F97" t="s">
        <v>29</v>
      </c>
      <c r="K97" s="1">
        <f t="shared" si="23"/>
        <v>0</v>
      </c>
      <c r="L97" s="1">
        <f t="shared" si="24"/>
        <v>52.53</v>
      </c>
      <c r="M97" s="1">
        <f t="shared" si="25"/>
        <v>0</v>
      </c>
      <c r="N97" s="1">
        <f t="shared" si="26"/>
        <v>0</v>
      </c>
      <c r="O97" s="1">
        <f t="shared" si="33"/>
        <v>0</v>
      </c>
      <c r="P97" s="1">
        <f t="shared" si="27"/>
        <v>0</v>
      </c>
      <c r="Q97" s="1">
        <f t="shared" si="28"/>
        <v>0</v>
      </c>
      <c r="R97" s="1">
        <f t="shared" si="29"/>
        <v>0</v>
      </c>
      <c r="S97" s="1">
        <f t="shared" si="30"/>
        <v>0</v>
      </c>
      <c r="T97" s="1">
        <f t="shared" si="31"/>
        <v>0</v>
      </c>
      <c r="U97" s="1">
        <f t="shared" si="32"/>
        <v>0</v>
      </c>
      <c r="V97" s="1">
        <f t="shared" si="34"/>
        <v>0</v>
      </c>
    </row>
    <row r="98" spans="1:22">
      <c r="A98" s="5">
        <v>39645</v>
      </c>
      <c r="D98" s="1">
        <v>47.5</v>
      </c>
      <c r="E98" t="s">
        <v>21</v>
      </c>
      <c r="K98" s="1">
        <f t="shared" si="23"/>
        <v>0</v>
      </c>
      <c r="L98" s="1">
        <f t="shared" si="24"/>
        <v>0</v>
      </c>
      <c r="M98" s="1">
        <f t="shared" si="25"/>
        <v>47.5</v>
      </c>
      <c r="N98" s="1">
        <f t="shared" si="26"/>
        <v>0</v>
      </c>
      <c r="O98" s="1">
        <f t="shared" si="33"/>
        <v>0</v>
      </c>
      <c r="P98" s="1">
        <f t="shared" si="27"/>
        <v>0</v>
      </c>
      <c r="Q98" s="1">
        <f t="shared" si="28"/>
        <v>0</v>
      </c>
      <c r="R98" s="1">
        <f t="shared" si="29"/>
        <v>0</v>
      </c>
      <c r="S98" s="1">
        <f t="shared" si="30"/>
        <v>0</v>
      </c>
      <c r="T98" s="1">
        <f t="shared" si="31"/>
        <v>0</v>
      </c>
      <c r="U98" s="1">
        <f t="shared" si="32"/>
        <v>0</v>
      </c>
      <c r="V98" s="1">
        <f t="shared" si="34"/>
        <v>0</v>
      </c>
    </row>
    <row r="99" spans="1:22">
      <c r="A99" s="5">
        <v>39645</v>
      </c>
      <c r="D99" s="1">
        <v>30</v>
      </c>
      <c r="E99" t="s">
        <v>20</v>
      </c>
      <c r="F99" t="s">
        <v>6</v>
      </c>
      <c r="G99" t="s">
        <v>79</v>
      </c>
      <c r="K99" s="1">
        <f t="shared" si="23"/>
        <v>30</v>
      </c>
      <c r="L99" s="1">
        <f t="shared" si="24"/>
        <v>0</v>
      </c>
      <c r="M99" s="1">
        <f t="shared" si="25"/>
        <v>0</v>
      </c>
      <c r="N99" s="1">
        <f t="shared" si="26"/>
        <v>0</v>
      </c>
      <c r="O99" s="1">
        <f t="shared" si="33"/>
        <v>30</v>
      </c>
      <c r="P99" s="1">
        <f t="shared" si="27"/>
        <v>0</v>
      </c>
      <c r="Q99" s="1">
        <f t="shared" si="28"/>
        <v>0</v>
      </c>
      <c r="R99" s="1">
        <f t="shared" si="29"/>
        <v>0</v>
      </c>
      <c r="S99" s="1">
        <f t="shared" si="30"/>
        <v>0</v>
      </c>
      <c r="T99" s="1">
        <f t="shared" si="31"/>
        <v>0</v>
      </c>
      <c r="U99" s="1">
        <f t="shared" si="32"/>
        <v>0</v>
      </c>
      <c r="V99" s="1">
        <f t="shared" si="34"/>
        <v>0</v>
      </c>
    </row>
    <row r="100" spans="1:22">
      <c r="A100" s="5">
        <v>39645</v>
      </c>
      <c r="D100" s="1">
        <v>44.9</v>
      </c>
      <c r="E100" t="s">
        <v>20</v>
      </c>
      <c r="F100" t="s">
        <v>6</v>
      </c>
      <c r="G100" s="16" t="s">
        <v>80</v>
      </c>
      <c r="K100" s="1">
        <f t="shared" si="23"/>
        <v>44.9</v>
      </c>
      <c r="L100" s="1">
        <f t="shared" si="24"/>
        <v>0</v>
      </c>
      <c r="M100" s="1">
        <f t="shared" si="25"/>
        <v>0</v>
      </c>
      <c r="N100" s="1">
        <f t="shared" si="26"/>
        <v>0</v>
      </c>
      <c r="O100" s="1">
        <f t="shared" si="33"/>
        <v>44.9</v>
      </c>
      <c r="P100" s="1">
        <f t="shared" si="27"/>
        <v>0</v>
      </c>
      <c r="Q100" s="1">
        <f t="shared" si="28"/>
        <v>0</v>
      </c>
      <c r="R100" s="1">
        <f t="shared" si="29"/>
        <v>0</v>
      </c>
      <c r="S100" s="1">
        <f t="shared" si="30"/>
        <v>0</v>
      </c>
      <c r="T100" s="1">
        <f t="shared" si="31"/>
        <v>0</v>
      </c>
      <c r="U100" s="1">
        <f t="shared" si="32"/>
        <v>0</v>
      </c>
      <c r="V100" s="1">
        <f t="shared" si="34"/>
        <v>0</v>
      </c>
    </row>
    <row r="101" spans="1:22">
      <c r="A101" s="5">
        <v>39645</v>
      </c>
      <c r="D101" s="1">
        <v>39.9</v>
      </c>
      <c r="E101" t="s">
        <v>56</v>
      </c>
      <c r="F101" t="s">
        <v>6</v>
      </c>
      <c r="G101" s="16" t="s">
        <v>80</v>
      </c>
      <c r="K101" s="1">
        <f t="shared" si="23"/>
        <v>0</v>
      </c>
      <c r="L101" s="1">
        <f t="shared" si="24"/>
        <v>0</v>
      </c>
      <c r="M101" s="1">
        <f t="shared" si="25"/>
        <v>0</v>
      </c>
      <c r="N101" s="1">
        <f t="shared" si="26"/>
        <v>0</v>
      </c>
      <c r="O101" s="1">
        <f t="shared" si="33"/>
        <v>39.9</v>
      </c>
      <c r="P101" s="1">
        <f t="shared" si="27"/>
        <v>0</v>
      </c>
      <c r="Q101" s="1">
        <f t="shared" si="28"/>
        <v>0</v>
      </c>
      <c r="R101" s="1">
        <f t="shared" si="29"/>
        <v>0</v>
      </c>
      <c r="S101" s="1">
        <f t="shared" si="30"/>
        <v>0</v>
      </c>
      <c r="T101" s="1">
        <f t="shared" si="31"/>
        <v>0</v>
      </c>
      <c r="U101" s="1">
        <f t="shared" si="32"/>
        <v>39.9</v>
      </c>
      <c r="V101" s="1">
        <f t="shared" si="34"/>
        <v>0</v>
      </c>
    </row>
    <row r="102" spans="1:22">
      <c r="A102" s="5">
        <v>39646</v>
      </c>
      <c r="B102" s="1">
        <v>30</v>
      </c>
      <c r="C102" t="s">
        <v>56</v>
      </c>
      <c r="D102" s="1">
        <v>9.9</v>
      </c>
      <c r="E102" t="s">
        <v>20</v>
      </c>
      <c r="F102" t="s">
        <v>6</v>
      </c>
      <c r="G102" t="s">
        <v>81</v>
      </c>
      <c r="K102" s="1">
        <f t="shared" si="23"/>
        <v>9.9</v>
      </c>
      <c r="L102" s="1">
        <f t="shared" si="24"/>
        <v>0</v>
      </c>
      <c r="M102" s="1">
        <f t="shared" si="25"/>
        <v>0</v>
      </c>
      <c r="N102" s="1">
        <f t="shared" si="26"/>
        <v>0</v>
      </c>
      <c r="O102" s="1">
        <f t="shared" si="33"/>
        <v>9.9</v>
      </c>
      <c r="P102" s="1">
        <f t="shared" si="27"/>
        <v>0</v>
      </c>
      <c r="Q102" s="1">
        <f t="shared" si="28"/>
        <v>0</v>
      </c>
      <c r="R102" s="1">
        <f t="shared" si="29"/>
        <v>0</v>
      </c>
      <c r="S102" s="1">
        <f t="shared" si="30"/>
        <v>0</v>
      </c>
      <c r="T102" s="1">
        <f t="shared" si="31"/>
        <v>0</v>
      </c>
      <c r="U102" s="1">
        <f t="shared" si="32"/>
        <v>0</v>
      </c>
      <c r="V102" s="1">
        <f t="shared" si="34"/>
        <v>0</v>
      </c>
    </row>
    <row r="103" spans="1:22">
      <c r="A103" s="5">
        <v>39646</v>
      </c>
      <c r="D103" s="1">
        <v>101.4</v>
      </c>
      <c r="E103" t="s">
        <v>20</v>
      </c>
      <c r="F103" t="s">
        <v>8</v>
      </c>
      <c r="G103" t="s">
        <v>82</v>
      </c>
      <c r="K103" s="1">
        <f t="shared" si="23"/>
        <v>101.4</v>
      </c>
      <c r="L103" s="1">
        <f t="shared" si="24"/>
        <v>0</v>
      </c>
      <c r="M103" s="1">
        <f t="shared" si="25"/>
        <v>0</v>
      </c>
      <c r="N103" s="1">
        <f t="shared" si="26"/>
        <v>0</v>
      </c>
      <c r="O103" s="1">
        <f t="shared" si="33"/>
        <v>0</v>
      </c>
      <c r="P103" s="1">
        <f t="shared" si="27"/>
        <v>0</v>
      </c>
      <c r="Q103" s="1">
        <f t="shared" si="28"/>
        <v>0</v>
      </c>
      <c r="R103" s="1">
        <f t="shared" si="29"/>
        <v>101.4</v>
      </c>
      <c r="S103" s="1">
        <f t="shared" si="30"/>
        <v>0</v>
      </c>
      <c r="T103" s="1">
        <f t="shared" si="31"/>
        <v>0</v>
      </c>
      <c r="U103" s="1">
        <f t="shared" si="32"/>
        <v>0</v>
      </c>
      <c r="V103" s="1">
        <f t="shared" si="34"/>
        <v>0</v>
      </c>
    </row>
    <row r="104" spans="1:22">
      <c r="A104" s="5">
        <v>39646</v>
      </c>
      <c r="D104" s="1">
        <v>39.9</v>
      </c>
      <c r="E104" t="s">
        <v>56</v>
      </c>
      <c r="F104" t="s">
        <v>8</v>
      </c>
      <c r="G104" t="s">
        <v>83</v>
      </c>
      <c r="K104" s="1">
        <f t="shared" si="23"/>
        <v>0</v>
      </c>
      <c r="L104" s="1">
        <f t="shared" si="24"/>
        <v>0</v>
      </c>
      <c r="M104" s="1">
        <f t="shared" si="25"/>
        <v>0</v>
      </c>
      <c r="N104" s="1">
        <f t="shared" si="26"/>
        <v>0</v>
      </c>
      <c r="O104" s="1">
        <f t="shared" si="33"/>
        <v>0</v>
      </c>
      <c r="P104" s="1">
        <f t="shared" si="27"/>
        <v>0</v>
      </c>
      <c r="Q104" s="1">
        <f t="shared" si="28"/>
        <v>0</v>
      </c>
      <c r="R104" s="1">
        <f t="shared" si="29"/>
        <v>39.9</v>
      </c>
      <c r="S104" s="1">
        <f t="shared" si="30"/>
        <v>0</v>
      </c>
      <c r="T104" s="1">
        <f t="shared" si="31"/>
        <v>0</v>
      </c>
      <c r="U104" s="1">
        <f t="shared" si="32"/>
        <v>39.9</v>
      </c>
      <c r="V104" s="1">
        <f t="shared" si="34"/>
        <v>0</v>
      </c>
    </row>
    <row r="105" spans="1:22">
      <c r="A105" s="5">
        <v>39646</v>
      </c>
      <c r="D105" s="1">
        <v>24.9</v>
      </c>
      <c r="E105" t="s">
        <v>20</v>
      </c>
      <c r="F105" t="s">
        <v>8</v>
      </c>
      <c r="G105" t="s">
        <v>84</v>
      </c>
      <c r="K105" s="1">
        <f t="shared" si="23"/>
        <v>24.9</v>
      </c>
      <c r="L105" s="1">
        <f t="shared" si="24"/>
        <v>0</v>
      </c>
      <c r="M105" s="1">
        <f t="shared" si="25"/>
        <v>0</v>
      </c>
      <c r="N105" s="1">
        <f t="shared" si="26"/>
        <v>0</v>
      </c>
      <c r="O105" s="1">
        <f t="shared" si="33"/>
        <v>0</v>
      </c>
      <c r="P105" s="1">
        <f t="shared" si="27"/>
        <v>0</v>
      </c>
      <c r="Q105" s="1">
        <f t="shared" si="28"/>
        <v>0</v>
      </c>
      <c r="R105" s="1">
        <f t="shared" si="29"/>
        <v>24.9</v>
      </c>
      <c r="S105" s="1">
        <f t="shared" si="30"/>
        <v>0</v>
      </c>
      <c r="T105" s="1">
        <f t="shared" si="31"/>
        <v>0</v>
      </c>
      <c r="U105" s="1">
        <f t="shared" si="32"/>
        <v>0</v>
      </c>
      <c r="V105" s="1">
        <f t="shared" si="34"/>
        <v>0</v>
      </c>
    </row>
    <row r="106" spans="1:22">
      <c r="A106" s="5">
        <v>39646</v>
      </c>
      <c r="D106" s="1">
        <v>57.88</v>
      </c>
      <c r="E106" t="s">
        <v>19</v>
      </c>
      <c r="F106" t="s">
        <v>29</v>
      </c>
      <c r="K106" s="1">
        <f t="shared" si="23"/>
        <v>0</v>
      </c>
      <c r="L106" s="1">
        <f t="shared" si="24"/>
        <v>57.88</v>
      </c>
      <c r="M106" s="1">
        <f t="shared" si="25"/>
        <v>0</v>
      </c>
      <c r="N106" s="1">
        <f t="shared" si="26"/>
        <v>0</v>
      </c>
      <c r="O106" s="1">
        <f t="shared" si="33"/>
        <v>0</v>
      </c>
      <c r="P106" s="1">
        <f t="shared" si="27"/>
        <v>0</v>
      </c>
      <c r="Q106" s="1">
        <f t="shared" si="28"/>
        <v>0</v>
      </c>
      <c r="R106" s="1">
        <f t="shared" si="29"/>
        <v>0</v>
      </c>
      <c r="S106" s="1">
        <f t="shared" si="30"/>
        <v>0</v>
      </c>
      <c r="T106" s="1">
        <f t="shared" si="31"/>
        <v>0</v>
      </c>
      <c r="U106" s="1">
        <f t="shared" si="32"/>
        <v>0</v>
      </c>
      <c r="V106" s="1">
        <f t="shared" si="34"/>
        <v>0</v>
      </c>
    </row>
    <row r="107" spans="1:22">
      <c r="A107" s="5">
        <v>39646</v>
      </c>
      <c r="D107" s="1">
        <v>58</v>
      </c>
      <c r="E107" t="s">
        <v>21</v>
      </c>
      <c r="K107" s="1">
        <f t="shared" si="23"/>
        <v>0</v>
      </c>
      <c r="L107" s="1">
        <f t="shared" si="24"/>
        <v>0</v>
      </c>
      <c r="M107" s="1">
        <f t="shared" si="25"/>
        <v>58</v>
      </c>
      <c r="N107" s="1">
        <f t="shared" si="26"/>
        <v>0</v>
      </c>
      <c r="O107" s="1">
        <f t="shared" si="33"/>
        <v>0</v>
      </c>
      <c r="P107" s="1">
        <f t="shared" si="27"/>
        <v>0</v>
      </c>
      <c r="Q107" s="1">
        <f t="shared" si="28"/>
        <v>0</v>
      </c>
      <c r="R107" s="1">
        <f t="shared" si="29"/>
        <v>0</v>
      </c>
      <c r="S107" s="1">
        <f t="shared" si="30"/>
        <v>0</v>
      </c>
      <c r="T107" s="1">
        <f t="shared" si="31"/>
        <v>0</v>
      </c>
      <c r="U107" s="1">
        <f t="shared" si="32"/>
        <v>0</v>
      </c>
      <c r="V107" s="1">
        <f t="shared" si="34"/>
        <v>0</v>
      </c>
    </row>
    <row r="108" spans="1:22">
      <c r="A108" s="5">
        <v>39646</v>
      </c>
      <c r="D108" s="1">
        <v>30</v>
      </c>
      <c r="E108" t="s">
        <v>20</v>
      </c>
      <c r="F108" t="s">
        <v>5</v>
      </c>
      <c r="G108" t="s">
        <v>85</v>
      </c>
      <c r="K108" s="1">
        <f t="shared" si="23"/>
        <v>30</v>
      </c>
      <c r="L108" s="1">
        <f t="shared" si="24"/>
        <v>0</v>
      </c>
      <c r="M108" s="1">
        <f t="shared" si="25"/>
        <v>0</v>
      </c>
      <c r="N108" s="1">
        <f t="shared" si="26"/>
        <v>0</v>
      </c>
      <c r="O108" s="1">
        <f t="shared" si="33"/>
        <v>0</v>
      </c>
      <c r="P108" s="1">
        <f t="shared" si="27"/>
        <v>30</v>
      </c>
      <c r="Q108" s="1">
        <f t="shared" si="28"/>
        <v>0</v>
      </c>
      <c r="R108" s="1">
        <f t="shared" si="29"/>
        <v>0</v>
      </c>
      <c r="S108" s="1">
        <f t="shared" si="30"/>
        <v>0</v>
      </c>
      <c r="T108" s="1">
        <f t="shared" si="31"/>
        <v>0</v>
      </c>
      <c r="U108" s="1">
        <f t="shared" si="32"/>
        <v>0</v>
      </c>
      <c r="V108" s="1">
        <f t="shared" si="34"/>
        <v>0</v>
      </c>
    </row>
    <row r="109" spans="1:22">
      <c r="A109" s="5">
        <v>39647</v>
      </c>
      <c r="D109" s="1">
        <v>44.9</v>
      </c>
      <c r="E109" t="s">
        <v>20</v>
      </c>
      <c r="F109" t="s">
        <v>8</v>
      </c>
      <c r="G109" t="s">
        <v>86</v>
      </c>
      <c r="K109" s="1">
        <f t="shared" si="23"/>
        <v>44.9</v>
      </c>
      <c r="L109" s="1">
        <f t="shared" si="24"/>
        <v>0</v>
      </c>
      <c r="M109" s="1">
        <f t="shared" si="25"/>
        <v>0</v>
      </c>
      <c r="N109" s="1">
        <f t="shared" si="26"/>
        <v>0</v>
      </c>
      <c r="O109" s="1">
        <f t="shared" si="33"/>
        <v>0</v>
      </c>
      <c r="P109" s="1">
        <f t="shared" si="27"/>
        <v>0</v>
      </c>
      <c r="Q109" s="1">
        <f t="shared" si="28"/>
        <v>0</v>
      </c>
      <c r="R109" s="1">
        <f t="shared" si="29"/>
        <v>44.9</v>
      </c>
      <c r="S109" s="1">
        <f t="shared" si="30"/>
        <v>0</v>
      </c>
      <c r="T109" s="1">
        <f t="shared" si="31"/>
        <v>0</v>
      </c>
      <c r="U109" s="1">
        <f t="shared" si="32"/>
        <v>0</v>
      </c>
      <c r="V109" s="1">
        <f t="shared" si="34"/>
        <v>0</v>
      </c>
    </row>
    <row r="110" spans="1:22">
      <c r="A110" s="5">
        <v>39647</v>
      </c>
      <c r="D110" s="1">
        <v>24.9</v>
      </c>
      <c r="E110" t="s">
        <v>20</v>
      </c>
      <c r="F110" t="s">
        <v>5</v>
      </c>
      <c r="G110" t="s">
        <v>87</v>
      </c>
      <c r="K110" s="1">
        <f t="shared" si="23"/>
        <v>24.9</v>
      </c>
      <c r="L110" s="1">
        <f t="shared" si="24"/>
        <v>0</v>
      </c>
      <c r="M110" s="1">
        <f t="shared" si="25"/>
        <v>0</v>
      </c>
      <c r="N110" s="1">
        <f t="shared" si="26"/>
        <v>0</v>
      </c>
      <c r="O110" s="1">
        <f t="shared" si="33"/>
        <v>0</v>
      </c>
      <c r="P110" s="1">
        <f t="shared" si="27"/>
        <v>24.9</v>
      </c>
      <c r="Q110" s="1">
        <f t="shared" si="28"/>
        <v>0</v>
      </c>
      <c r="R110" s="1">
        <f t="shared" si="29"/>
        <v>0</v>
      </c>
      <c r="S110" s="1">
        <f t="shared" si="30"/>
        <v>0</v>
      </c>
      <c r="T110" s="1">
        <f t="shared" si="31"/>
        <v>0</v>
      </c>
      <c r="U110" s="1">
        <f t="shared" si="32"/>
        <v>0</v>
      </c>
      <c r="V110" s="1">
        <f t="shared" si="34"/>
        <v>0</v>
      </c>
    </row>
    <row r="111" spans="1:22">
      <c r="A111" s="5">
        <v>39647</v>
      </c>
      <c r="B111" s="1">
        <v>30</v>
      </c>
      <c r="C111" t="s">
        <v>56</v>
      </c>
      <c r="D111" s="1">
        <v>39.9</v>
      </c>
      <c r="E111" t="s">
        <v>56</v>
      </c>
      <c r="F111" t="s">
        <v>5</v>
      </c>
      <c r="G111" t="s">
        <v>87</v>
      </c>
      <c r="K111" s="1">
        <f t="shared" si="23"/>
        <v>0</v>
      </c>
      <c r="L111" s="1">
        <f t="shared" si="24"/>
        <v>0</v>
      </c>
      <c r="M111" s="1">
        <f t="shared" si="25"/>
        <v>0</v>
      </c>
      <c r="N111" s="1">
        <f t="shared" si="26"/>
        <v>0</v>
      </c>
      <c r="O111" s="1">
        <f t="shared" si="33"/>
        <v>0</v>
      </c>
      <c r="P111" s="1">
        <f t="shared" si="27"/>
        <v>39.9</v>
      </c>
      <c r="Q111" s="1">
        <f t="shared" si="28"/>
        <v>0</v>
      </c>
      <c r="R111" s="1">
        <f t="shared" si="29"/>
        <v>0</v>
      </c>
      <c r="S111" s="1">
        <f t="shared" si="30"/>
        <v>0</v>
      </c>
      <c r="T111" s="1">
        <f t="shared" si="31"/>
        <v>0</v>
      </c>
      <c r="U111" s="1">
        <f t="shared" si="32"/>
        <v>39.9</v>
      </c>
      <c r="V111" s="1">
        <f t="shared" si="34"/>
        <v>0</v>
      </c>
    </row>
    <row r="112" spans="1:22">
      <c r="A112" s="5">
        <v>39647</v>
      </c>
      <c r="D112" s="1">
        <v>30</v>
      </c>
      <c r="E112" t="s">
        <v>20</v>
      </c>
      <c r="F112" t="s">
        <v>6</v>
      </c>
      <c r="G112" t="s">
        <v>91</v>
      </c>
      <c r="K112" s="1">
        <f t="shared" si="23"/>
        <v>30</v>
      </c>
      <c r="L112" s="1">
        <f t="shared" si="24"/>
        <v>0</v>
      </c>
      <c r="M112" s="1">
        <f t="shared" si="25"/>
        <v>0</v>
      </c>
      <c r="N112" s="1">
        <f t="shared" si="26"/>
        <v>0</v>
      </c>
      <c r="O112" s="1">
        <f t="shared" si="33"/>
        <v>30</v>
      </c>
      <c r="P112" s="1">
        <f t="shared" si="27"/>
        <v>0</v>
      </c>
      <c r="Q112" s="1">
        <f t="shared" si="28"/>
        <v>0</v>
      </c>
      <c r="R112" s="1">
        <f t="shared" si="29"/>
        <v>0</v>
      </c>
      <c r="S112" s="1">
        <f t="shared" si="30"/>
        <v>0</v>
      </c>
      <c r="T112" s="1">
        <f t="shared" si="31"/>
        <v>0</v>
      </c>
      <c r="U112" s="1">
        <f t="shared" si="32"/>
        <v>0</v>
      </c>
      <c r="V112" s="1">
        <f t="shared" si="34"/>
        <v>0</v>
      </c>
    </row>
    <row r="113" spans="1:22">
      <c r="A113" s="5">
        <v>39647</v>
      </c>
      <c r="D113" s="1">
        <v>33.299999999999997</v>
      </c>
      <c r="E113" t="s">
        <v>19</v>
      </c>
      <c r="F113" t="s">
        <v>29</v>
      </c>
      <c r="K113" s="1">
        <f t="shared" si="23"/>
        <v>0</v>
      </c>
      <c r="L113" s="1">
        <f t="shared" si="24"/>
        <v>33.299999999999997</v>
      </c>
      <c r="M113" s="1">
        <f t="shared" si="25"/>
        <v>0</v>
      </c>
      <c r="N113" s="1">
        <f t="shared" si="26"/>
        <v>0</v>
      </c>
      <c r="O113" s="1">
        <f t="shared" si="33"/>
        <v>0</v>
      </c>
      <c r="P113" s="1">
        <f t="shared" si="27"/>
        <v>0</v>
      </c>
      <c r="Q113" s="1">
        <f t="shared" si="28"/>
        <v>0</v>
      </c>
      <c r="R113" s="1">
        <f t="shared" si="29"/>
        <v>0</v>
      </c>
      <c r="S113" s="1">
        <f t="shared" si="30"/>
        <v>0</v>
      </c>
      <c r="T113" s="1">
        <f t="shared" si="31"/>
        <v>0</v>
      </c>
      <c r="U113" s="1">
        <f t="shared" si="32"/>
        <v>0</v>
      </c>
      <c r="V113" s="1">
        <f t="shared" si="34"/>
        <v>0</v>
      </c>
    </row>
    <row r="114" spans="1:22">
      <c r="A114" s="5">
        <v>39647</v>
      </c>
      <c r="B114" s="1">
        <v>20</v>
      </c>
      <c r="C114" t="s">
        <v>25</v>
      </c>
      <c r="D114" s="1">
        <v>66</v>
      </c>
      <c r="E114" t="s">
        <v>21</v>
      </c>
      <c r="K114" s="1">
        <f t="shared" si="23"/>
        <v>0</v>
      </c>
      <c r="L114" s="1">
        <f t="shared" si="24"/>
        <v>0</v>
      </c>
      <c r="M114" s="1">
        <f t="shared" si="25"/>
        <v>66</v>
      </c>
      <c r="N114" s="1">
        <f t="shared" si="26"/>
        <v>0</v>
      </c>
      <c r="O114" s="1">
        <f t="shared" si="33"/>
        <v>0</v>
      </c>
      <c r="P114" s="1">
        <f t="shared" si="27"/>
        <v>0</v>
      </c>
      <c r="Q114" s="1">
        <f t="shared" si="28"/>
        <v>0</v>
      </c>
      <c r="R114" s="1">
        <f t="shared" si="29"/>
        <v>0</v>
      </c>
      <c r="S114" s="1">
        <f t="shared" si="30"/>
        <v>0</v>
      </c>
      <c r="T114" s="1">
        <f t="shared" si="31"/>
        <v>20</v>
      </c>
      <c r="U114" s="1">
        <f t="shared" si="32"/>
        <v>0</v>
      </c>
      <c r="V114" s="1">
        <f t="shared" si="34"/>
        <v>0</v>
      </c>
    </row>
    <row r="115" spans="1:22">
      <c r="A115" s="5">
        <v>39645</v>
      </c>
      <c r="D115" s="1">
        <v>24.9</v>
      </c>
      <c r="E115" t="s">
        <v>20</v>
      </c>
      <c r="F115" t="s">
        <v>5</v>
      </c>
      <c r="G115" t="s">
        <v>93</v>
      </c>
      <c r="K115" s="1">
        <f t="shared" si="23"/>
        <v>24.9</v>
      </c>
      <c r="L115" s="1">
        <f t="shared" si="24"/>
        <v>0</v>
      </c>
      <c r="M115" s="1">
        <f t="shared" si="25"/>
        <v>0</v>
      </c>
      <c r="N115" s="1">
        <f t="shared" si="26"/>
        <v>0</v>
      </c>
      <c r="O115" s="1">
        <f t="shared" si="33"/>
        <v>0</v>
      </c>
      <c r="P115" s="1">
        <f t="shared" si="27"/>
        <v>24.9</v>
      </c>
      <c r="Q115" s="1">
        <f t="shared" si="28"/>
        <v>0</v>
      </c>
      <c r="R115" s="1">
        <f t="shared" si="29"/>
        <v>0</v>
      </c>
      <c r="S115" s="1">
        <f t="shared" si="30"/>
        <v>0</v>
      </c>
      <c r="T115" s="1">
        <f t="shared" si="31"/>
        <v>0</v>
      </c>
      <c r="U115" s="1">
        <f t="shared" si="32"/>
        <v>0</v>
      </c>
      <c r="V115" s="1">
        <f t="shared" si="34"/>
        <v>0</v>
      </c>
    </row>
    <row r="116" spans="1:22">
      <c r="A116" s="5">
        <v>39645</v>
      </c>
      <c r="D116" s="1">
        <v>19.899999999999999</v>
      </c>
      <c r="F116" t="s">
        <v>5</v>
      </c>
      <c r="G116" s="16" t="s">
        <v>94</v>
      </c>
      <c r="K116" s="1">
        <f t="shared" si="23"/>
        <v>0</v>
      </c>
      <c r="L116" s="1">
        <f t="shared" si="24"/>
        <v>0</v>
      </c>
      <c r="M116" s="1">
        <f t="shared" si="25"/>
        <v>0</v>
      </c>
      <c r="N116" s="1">
        <f t="shared" si="26"/>
        <v>0</v>
      </c>
      <c r="O116" s="1">
        <f t="shared" si="33"/>
        <v>0</v>
      </c>
      <c r="P116" s="1">
        <f t="shared" si="27"/>
        <v>19.899999999999999</v>
      </c>
      <c r="Q116" s="1">
        <f t="shared" si="28"/>
        <v>0</v>
      </c>
      <c r="R116" s="1">
        <f t="shared" si="29"/>
        <v>0</v>
      </c>
      <c r="S116" s="1">
        <f t="shared" si="30"/>
        <v>0</v>
      </c>
      <c r="T116" s="1">
        <f t="shared" si="31"/>
        <v>0</v>
      </c>
      <c r="U116" s="1">
        <f t="shared" si="32"/>
        <v>0</v>
      </c>
      <c r="V116" s="1">
        <f t="shared" si="34"/>
        <v>0</v>
      </c>
    </row>
    <row r="117" spans="1:22">
      <c r="A117" s="5">
        <v>39648</v>
      </c>
      <c r="D117" s="1">
        <v>45.55</v>
      </c>
      <c r="E117" t="s">
        <v>19</v>
      </c>
      <c r="F117" t="s">
        <v>29</v>
      </c>
      <c r="K117" s="1">
        <f t="shared" si="23"/>
        <v>0</v>
      </c>
      <c r="L117" s="1">
        <f t="shared" si="24"/>
        <v>45.55</v>
      </c>
      <c r="M117" s="1">
        <f t="shared" si="25"/>
        <v>0</v>
      </c>
      <c r="N117" s="1">
        <f t="shared" si="26"/>
        <v>0</v>
      </c>
      <c r="O117" s="1">
        <f t="shared" si="33"/>
        <v>0</v>
      </c>
      <c r="P117" s="1">
        <f t="shared" si="27"/>
        <v>0</v>
      </c>
      <c r="Q117" s="1">
        <f t="shared" si="28"/>
        <v>0</v>
      </c>
      <c r="R117" s="1">
        <f t="shared" si="29"/>
        <v>0</v>
      </c>
      <c r="S117" s="1">
        <f t="shared" si="30"/>
        <v>0</v>
      </c>
      <c r="T117" s="1">
        <f t="shared" si="31"/>
        <v>0</v>
      </c>
      <c r="U117" s="1">
        <f t="shared" si="32"/>
        <v>0</v>
      </c>
      <c r="V117" s="1">
        <f t="shared" si="34"/>
        <v>0</v>
      </c>
    </row>
    <row r="118" spans="1:22">
      <c r="A118" s="5">
        <v>39648</v>
      </c>
      <c r="D118" s="1">
        <v>50</v>
      </c>
      <c r="E118" t="s">
        <v>21</v>
      </c>
      <c r="K118" s="1">
        <f t="shared" si="23"/>
        <v>0</v>
      </c>
      <c r="L118" s="1">
        <f t="shared" si="24"/>
        <v>0</v>
      </c>
      <c r="M118" s="1">
        <f t="shared" si="25"/>
        <v>50</v>
      </c>
      <c r="N118" s="1">
        <f t="shared" si="26"/>
        <v>0</v>
      </c>
      <c r="O118" s="1">
        <f t="shared" si="33"/>
        <v>0</v>
      </c>
      <c r="P118" s="1">
        <f t="shared" si="27"/>
        <v>0</v>
      </c>
      <c r="Q118" s="1">
        <f t="shared" si="28"/>
        <v>0</v>
      </c>
      <c r="R118" s="1">
        <f t="shared" si="29"/>
        <v>0</v>
      </c>
      <c r="S118" s="1">
        <f t="shared" si="30"/>
        <v>0</v>
      </c>
      <c r="T118" s="1">
        <f t="shared" si="31"/>
        <v>0</v>
      </c>
      <c r="U118" s="1">
        <f t="shared" si="32"/>
        <v>0</v>
      </c>
      <c r="V118" s="1">
        <f t="shared" si="34"/>
        <v>0</v>
      </c>
    </row>
    <row r="119" spans="1:22">
      <c r="A119" s="5">
        <v>39650</v>
      </c>
      <c r="D119" s="1">
        <v>24.9</v>
      </c>
      <c r="E119" t="s">
        <v>20</v>
      </c>
      <c r="F119" t="s">
        <v>5</v>
      </c>
      <c r="G119" t="s">
        <v>95</v>
      </c>
      <c r="K119" s="1">
        <f t="shared" si="23"/>
        <v>24.9</v>
      </c>
      <c r="L119" s="1">
        <f t="shared" si="24"/>
        <v>0</v>
      </c>
      <c r="M119" s="1">
        <f t="shared" si="25"/>
        <v>0</v>
      </c>
      <c r="N119" s="1">
        <f t="shared" si="26"/>
        <v>0</v>
      </c>
      <c r="O119" s="1">
        <f t="shared" si="33"/>
        <v>0</v>
      </c>
      <c r="P119" s="1">
        <f t="shared" si="27"/>
        <v>24.9</v>
      </c>
      <c r="Q119" s="1">
        <f t="shared" si="28"/>
        <v>0</v>
      </c>
      <c r="R119" s="1">
        <f t="shared" si="29"/>
        <v>0</v>
      </c>
      <c r="S119" s="1">
        <f t="shared" si="30"/>
        <v>0</v>
      </c>
      <c r="T119" s="1">
        <f t="shared" si="31"/>
        <v>0</v>
      </c>
      <c r="U119" s="1">
        <f t="shared" si="32"/>
        <v>0</v>
      </c>
      <c r="V119" s="1">
        <f t="shared" si="34"/>
        <v>0</v>
      </c>
    </row>
    <row r="120" spans="1:22">
      <c r="A120" s="5">
        <v>39650</v>
      </c>
      <c r="D120" s="1">
        <v>9.9</v>
      </c>
      <c r="E120" t="s">
        <v>20</v>
      </c>
      <c r="F120" t="s">
        <v>5</v>
      </c>
      <c r="G120" t="s">
        <v>96</v>
      </c>
      <c r="K120" s="1">
        <f t="shared" si="23"/>
        <v>9.9</v>
      </c>
      <c r="L120" s="1">
        <f t="shared" si="24"/>
        <v>0</v>
      </c>
      <c r="M120" s="1">
        <f t="shared" si="25"/>
        <v>0</v>
      </c>
      <c r="N120" s="1">
        <f t="shared" si="26"/>
        <v>0</v>
      </c>
      <c r="O120" s="1">
        <f t="shared" si="33"/>
        <v>0</v>
      </c>
      <c r="P120" s="1">
        <f t="shared" si="27"/>
        <v>9.9</v>
      </c>
      <c r="Q120" s="1">
        <f t="shared" si="28"/>
        <v>0</v>
      </c>
      <c r="R120" s="1">
        <f t="shared" si="29"/>
        <v>0</v>
      </c>
      <c r="S120" s="1">
        <f t="shared" si="30"/>
        <v>0</v>
      </c>
      <c r="T120" s="1">
        <f t="shared" si="31"/>
        <v>0</v>
      </c>
      <c r="U120" s="1">
        <f t="shared" si="32"/>
        <v>0</v>
      </c>
      <c r="V120" s="1">
        <f t="shared" si="34"/>
        <v>0</v>
      </c>
    </row>
    <row r="121" spans="1:22">
      <c r="A121" s="5">
        <v>39650</v>
      </c>
      <c r="B121" s="1">
        <v>15</v>
      </c>
      <c r="C121" t="s">
        <v>22</v>
      </c>
      <c r="D121" s="1">
        <v>24.9</v>
      </c>
      <c r="E121" t="s">
        <v>20</v>
      </c>
      <c r="F121" t="s">
        <v>7</v>
      </c>
      <c r="G121" t="s">
        <v>97</v>
      </c>
      <c r="K121" s="1">
        <f t="shared" si="23"/>
        <v>24.9</v>
      </c>
      <c r="L121" s="1">
        <f t="shared" si="24"/>
        <v>0</v>
      </c>
      <c r="M121" s="1">
        <f t="shared" si="25"/>
        <v>0</v>
      </c>
      <c r="N121" s="1">
        <f t="shared" si="26"/>
        <v>24.9</v>
      </c>
      <c r="O121" s="1">
        <f t="shared" si="33"/>
        <v>0</v>
      </c>
      <c r="P121" s="1">
        <f t="shared" si="27"/>
        <v>0</v>
      </c>
      <c r="Q121" s="1">
        <f t="shared" si="28"/>
        <v>0</v>
      </c>
      <c r="R121" s="1">
        <f t="shared" si="29"/>
        <v>0</v>
      </c>
      <c r="S121" s="1">
        <f t="shared" si="30"/>
        <v>0</v>
      </c>
      <c r="T121" s="1">
        <f t="shared" si="31"/>
        <v>0</v>
      </c>
      <c r="U121" s="1">
        <f t="shared" si="32"/>
        <v>0</v>
      </c>
      <c r="V121" s="1">
        <f t="shared" si="34"/>
        <v>0</v>
      </c>
    </row>
    <row r="122" spans="1:22">
      <c r="A122" s="5">
        <v>39650</v>
      </c>
      <c r="D122" s="1">
        <v>77</v>
      </c>
      <c r="E122" t="s">
        <v>21</v>
      </c>
      <c r="K122" s="1">
        <f t="shared" si="23"/>
        <v>0</v>
      </c>
      <c r="L122" s="1">
        <f t="shared" si="24"/>
        <v>0</v>
      </c>
      <c r="M122" s="1">
        <f t="shared" si="25"/>
        <v>77</v>
      </c>
      <c r="N122" s="1">
        <f t="shared" si="26"/>
        <v>0</v>
      </c>
      <c r="O122" s="1">
        <f t="shared" si="33"/>
        <v>0</v>
      </c>
      <c r="P122" s="1">
        <f t="shared" si="27"/>
        <v>0</v>
      </c>
      <c r="Q122" s="1">
        <f t="shared" si="28"/>
        <v>0</v>
      </c>
      <c r="R122" s="1">
        <f t="shared" si="29"/>
        <v>0</v>
      </c>
      <c r="S122" s="1">
        <f t="shared" si="30"/>
        <v>0</v>
      </c>
      <c r="T122" s="1">
        <f t="shared" si="31"/>
        <v>0</v>
      </c>
      <c r="U122" s="1">
        <f t="shared" si="32"/>
        <v>0</v>
      </c>
      <c r="V122" s="1">
        <f t="shared" si="34"/>
        <v>0</v>
      </c>
    </row>
    <row r="123" spans="1:22">
      <c r="A123" s="5">
        <v>39650</v>
      </c>
      <c r="B123" s="1">
        <v>36</v>
      </c>
      <c r="C123" t="s">
        <v>12</v>
      </c>
      <c r="D123" s="1">
        <v>62.22</v>
      </c>
      <c r="E123" t="s">
        <v>19</v>
      </c>
      <c r="F123" t="s">
        <v>29</v>
      </c>
      <c r="K123" s="1">
        <f t="shared" si="23"/>
        <v>0</v>
      </c>
      <c r="L123" s="1">
        <f t="shared" si="24"/>
        <v>62.22</v>
      </c>
      <c r="M123" s="1">
        <f t="shared" si="25"/>
        <v>0</v>
      </c>
      <c r="N123" s="1">
        <f t="shared" si="26"/>
        <v>0</v>
      </c>
      <c r="O123" s="1">
        <f t="shared" si="33"/>
        <v>0</v>
      </c>
      <c r="P123" s="1">
        <f t="shared" si="27"/>
        <v>0</v>
      </c>
      <c r="Q123" s="1">
        <f t="shared" si="28"/>
        <v>0</v>
      </c>
      <c r="R123" s="1">
        <f t="shared" si="29"/>
        <v>0</v>
      </c>
      <c r="S123" s="1">
        <f t="shared" si="30"/>
        <v>0</v>
      </c>
      <c r="T123" s="1">
        <f t="shared" si="31"/>
        <v>0</v>
      </c>
      <c r="U123" s="1">
        <f t="shared" si="32"/>
        <v>0</v>
      </c>
      <c r="V123" s="1">
        <f t="shared" si="34"/>
        <v>0</v>
      </c>
    </row>
    <row r="124" spans="1:22">
      <c r="A124" s="5">
        <v>39650</v>
      </c>
      <c r="D124" s="1">
        <v>24.9</v>
      </c>
      <c r="E124" t="s">
        <v>20</v>
      </c>
      <c r="F124" t="s">
        <v>5</v>
      </c>
      <c r="K124" s="1">
        <f t="shared" si="23"/>
        <v>24.9</v>
      </c>
      <c r="L124" s="1">
        <f t="shared" si="24"/>
        <v>0</v>
      </c>
      <c r="M124" s="1">
        <f t="shared" si="25"/>
        <v>0</v>
      </c>
      <c r="N124" s="1">
        <f t="shared" si="26"/>
        <v>0</v>
      </c>
      <c r="O124" s="1">
        <f t="shared" si="33"/>
        <v>0</v>
      </c>
      <c r="P124" s="1">
        <f t="shared" si="27"/>
        <v>24.9</v>
      </c>
      <c r="Q124" s="1">
        <f t="shared" si="28"/>
        <v>0</v>
      </c>
      <c r="R124" s="1">
        <f t="shared" si="29"/>
        <v>0</v>
      </c>
      <c r="S124" s="1">
        <f t="shared" si="30"/>
        <v>0</v>
      </c>
      <c r="T124" s="1">
        <f t="shared" si="31"/>
        <v>0</v>
      </c>
      <c r="U124" s="1">
        <f t="shared" si="32"/>
        <v>0</v>
      </c>
      <c r="V124" s="1">
        <f t="shared" si="34"/>
        <v>0</v>
      </c>
    </row>
    <row r="125" spans="1:22">
      <c r="A125" s="5">
        <v>39651</v>
      </c>
      <c r="B125" s="1">
        <v>372.87</v>
      </c>
      <c r="C125" t="s">
        <v>21</v>
      </c>
      <c r="D125" s="1">
        <v>24.9</v>
      </c>
      <c r="E125" t="s">
        <v>20</v>
      </c>
      <c r="F125" t="s">
        <v>7</v>
      </c>
      <c r="G125" t="s">
        <v>103</v>
      </c>
      <c r="K125" s="1">
        <f t="shared" si="23"/>
        <v>24.9</v>
      </c>
      <c r="L125" s="1">
        <f t="shared" si="24"/>
        <v>0</v>
      </c>
      <c r="M125" s="1">
        <f t="shared" si="25"/>
        <v>0</v>
      </c>
      <c r="N125" s="1">
        <f t="shared" si="26"/>
        <v>24.9</v>
      </c>
      <c r="O125" s="1">
        <f t="shared" si="33"/>
        <v>0</v>
      </c>
      <c r="P125" s="1">
        <f t="shared" si="27"/>
        <v>0</v>
      </c>
      <c r="Q125" s="1">
        <f t="shared" si="28"/>
        <v>0</v>
      </c>
      <c r="R125" s="1">
        <f t="shared" si="29"/>
        <v>0</v>
      </c>
      <c r="S125" s="1">
        <f t="shared" si="30"/>
        <v>0</v>
      </c>
      <c r="T125" s="1">
        <f t="shared" si="31"/>
        <v>0</v>
      </c>
      <c r="U125" s="1">
        <f t="shared" si="32"/>
        <v>0</v>
      </c>
      <c r="V125" s="1">
        <f t="shared" si="34"/>
        <v>372.87</v>
      </c>
    </row>
    <row r="126" spans="1:22">
      <c r="A126" s="5">
        <v>39651</v>
      </c>
      <c r="B126" s="1">
        <v>86.77</v>
      </c>
      <c r="C126" t="s">
        <v>22</v>
      </c>
      <c r="D126" s="1">
        <v>39.9</v>
      </c>
      <c r="E126" t="s">
        <v>56</v>
      </c>
      <c r="F126" t="s">
        <v>7</v>
      </c>
      <c r="G126" t="s">
        <v>103</v>
      </c>
      <c r="K126" s="1">
        <f t="shared" si="23"/>
        <v>0</v>
      </c>
      <c r="L126" s="1">
        <f t="shared" si="24"/>
        <v>0</v>
      </c>
      <c r="M126" s="1">
        <f t="shared" si="25"/>
        <v>0</v>
      </c>
      <c r="N126" s="1">
        <f t="shared" si="26"/>
        <v>39.9</v>
      </c>
      <c r="O126" s="1">
        <f t="shared" si="33"/>
        <v>0</v>
      </c>
      <c r="P126" s="1">
        <f t="shared" si="27"/>
        <v>0</v>
      </c>
      <c r="Q126" s="1">
        <f t="shared" si="28"/>
        <v>0</v>
      </c>
      <c r="R126" s="1">
        <f t="shared" si="29"/>
        <v>0</v>
      </c>
      <c r="S126" s="1">
        <f t="shared" si="30"/>
        <v>0</v>
      </c>
      <c r="T126" s="1">
        <f t="shared" si="31"/>
        <v>0</v>
      </c>
      <c r="U126" s="1">
        <f t="shared" si="32"/>
        <v>39.9</v>
      </c>
      <c r="V126" s="1">
        <f t="shared" si="34"/>
        <v>0</v>
      </c>
    </row>
    <row r="127" spans="1:22">
      <c r="A127" s="5">
        <v>39651</v>
      </c>
      <c r="B127" s="1">
        <v>25</v>
      </c>
      <c r="C127" t="s">
        <v>56</v>
      </c>
      <c r="D127" s="1">
        <v>24.9</v>
      </c>
      <c r="E127" t="s">
        <v>20</v>
      </c>
      <c r="F127" t="s">
        <v>7</v>
      </c>
      <c r="G127" t="s">
        <v>103</v>
      </c>
      <c r="K127" s="1">
        <f t="shared" si="23"/>
        <v>24.9</v>
      </c>
      <c r="L127" s="1">
        <f t="shared" si="24"/>
        <v>0</v>
      </c>
      <c r="M127" s="1">
        <f t="shared" si="25"/>
        <v>0</v>
      </c>
      <c r="N127" s="1">
        <f t="shared" si="26"/>
        <v>24.9</v>
      </c>
      <c r="O127" s="1">
        <f t="shared" si="33"/>
        <v>0</v>
      </c>
      <c r="P127" s="1">
        <f t="shared" si="27"/>
        <v>0</v>
      </c>
      <c r="Q127" s="1">
        <f t="shared" si="28"/>
        <v>0</v>
      </c>
      <c r="R127" s="1">
        <f t="shared" si="29"/>
        <v>0</v>
      </c>
      <c r="S127" s="1">
        <f t="shared" si="30"/>
        <v>0</v>
      </c>
      <c r="T127" s="1">
        <f t="shared" si="31"/>
        <v>0</v>
      </c>
      <c r="U127" s="1">
        <f t="shared" si="32"/>
        <v>0</v>
      </c>
      <c r="V127" s="1">
        <f t="shared" si="34"/>
        <v>0</v>
      </c>
    </row>
    <row r="128" spans="1:22">
      <c r="A128" s="5">
        <v>39651</v>
      </c>
      <c r="D128" s="1">
        <v>24.9</v>
      </c>
      <c r="E128" t="s">
        <v>20</v>
      </c>
      <c r="F128" t="s">
        <v>5</v>
      </c>
      <c r="G128" t="s">
        <v>104</v>
      </c>
      <c r="K128" s="1">
        <f t="shared" si="23"/>
        <v>24.9</v>
      </c>
      <c r="L128" s="1">
        <f t="shared" si="24"/>
        <v>0</v>
      </c>
      <c r="M128" s="1">
        <f t="shared" si="25"/>
        <v>0</v>
      </c>
      <c r="N128" s="1">
        <f t="shared" si="26"/>
        <v>0</v>
      </c>
      <c r="O128" s="1">
        <f t="shared" si="33"/>
        <v>0</v>
      </c>
      <c r="P128" s="1">
        <f t="shared" si="27"/>
        <v>24.9</v>
      </c>
      <c r="Q128" s="1">
        <f t="shared" si="28"/>
        <v>0</v>
      </c>
      <c r="R128" s="1">
        <f t="shared" si="29"/>
        <v>0</v>
      </c>
      <c r="S128" s="1">
        <f t="shared" si="30"/>
        <v>0</v>
      </c>
      <c r="T128" s="1">
        <f t="shared" si="31"/>
        <v>0</v>
      </c>
      <c r="U128" s="1">
        <f t="shared" si="32"/>
        <v>0</v>
      </c>
      <c r="V128" s="1">
        <f t="shared" si="34"/>
        <v>0</v>
      </c>
    </row>
    <row r="129" spans="1:22">
      <c r="A129" s="5">
        <v>39651</v>
      </c>
      <c r="D129" s="1">
        <v>68.08</v>
      </c>
      <c r="E129" t="s">
        <v>19</v>
      </c>
      <c r="F129" t="s">
        <v>29</v>
      </c>
      <c r="K129" s="1">
        <f t="shared" si="23"/>
        <v>0</v>
      </c>
      <c r="L129" s="1">
        <f t="shared" si="24"/>
        <v>68.08</v>
      </c>
      <c r="M129" s="1">
        <f t="shared" si="25"/>
        <v>0</v>
      </c>
      <c r="N129" s="1">
        <f t="shared" si="26"/>
        <v>0</v>
      </c>
      <c r="O129" s="1">
        <f t="shared" si="33"/>
        <v>0</v>
      </c>
      <c r="P129" s="1">
        <f t="shared" si="27"/>
        <v>0</v>
      </c>
      <c r="Q129" s="1">
        <f t="shared" si="28"/>
        <v>0</v>
      </c>
      <c r="R129" s="1">
        <f t="shared" si="29"/>
        <v>0</v>
      </c>
      <c r="S129" s="1">
        <f t="shared" si="30"/>
        <v>0</v>
      </c>
      <c r="T129" s="1">
        <f t="shared" si="31"/>
        <v>0</v>
      </c>
      <c r="U129" s="1">
        <f t="shared" si="32"/>
        <v>0</v>
      </c>
      <c r="V129" s="1">
        <f t="shared" si="34"/>
        <v>0</v>
      </c>
    </row>
    <row r="130" spans="1:22">
      <c r="A130" s="5">
        <v>39651</v>
      </c>
      <c r="D130" s="1">
        <v>62</v>
      </c>
      <c r="E130" t="s">
        <v>21</v>
      </c>
      <c r="K130" s="1">
        <f t="shared" ref="K130:K152" si="35">IF(E130="lojas",D130,0)</f>
        <v>0</v>
      </c>
      <c r="L130" s="1">
        <f t="shared" ref="L130:L152" si="36">IF(E130="lanhouse",D130,0)</f>
        <v>0</v>
      </c>
      <c r="M130" s="1">
        <f t="shared" ref="M130:M152" si="37">IF(E130="celular",D130,0)</f>
        <v>62</v>
      </c>
      <c r="N130" s="1">
        <f t="shared" ref="N130:N152" si="38">IF(F130="caixa",D130,0)</f>
        <v>0</v>
      </c>
      <c r="O130" s="1">
        <f t="shared" si="33"/>
        <v>0</v>
      </c>
      <c r="P130" s="1">
        <f t="shared" ref="P130:P152" si="39">IF(F130="bradesco",D130,0)</f>
        <v>0</v>
      </c>
      <c r="Q130" s="1">
        <f t="shared" ref="Q130:Q152" si="40">IF(F130="banco real",D130,0)</f>
        <v>0</v>
      </c>
      <c r="R130" s="1">
        <f t="shared" ref="R130:R152" si="41">IF(F130="itau",D130,0)</f>
        <v>0</v>
      </c>
      <c r="S130" s="1">
        <f t="shared" ref="S130:S152" si="42">IF(F130="pseg",D130,0)</f>
        <v>0</v>
      </c>
      <c r="T130" s="1">
        <f t="shared" ref="T130:T151" si="43">IF(C130="pessoal",B130,0)</f>
        <v>0</v>
      </c>
      <c r="U130" s="1">
        <f t="shared" ref="U130:U152" si="44">IF(E130="dominios",D130,0)</f>
        <v>0</v>
      </c>
      <c r="V130" s="1">
        <f t="shared" si="34"/>
        <v>0</v>
      </c>
    </row>
    <row r="131" spans="1:22">
      <c r="A131" s="5">
        <v>39652</v>
      </c>
      <c r="B131" s="1">
        <v>30</v>
      </c>
      <c r="C131" t="s">
        <v>56</v>
      </c>
      <c r="D131" s="1">
        <v>25</v>
      </c>
      <c r="E131" t="s">
        <v>20</v>
      </c>
      <c r="F131" t="s">
        <v>6</v>
      </c>
      <c r="G131" t="s">
        <v>105</v>
      </c>
      <c r="K131" s="1">
        <f t="shared" si="35"/>
        <v>25</v>
      </c>
      <c r="L131" s="1">
        <f t="shared" si="36"/>
        <v>0</v>
      </c>
      <c r="M131" s="1">
        <f t="shared" si="37"/>
        <v>0</v>
      </c>
      <c r="N131" s="1">
        <f t="shared" si="38"/>
        <v>0</v>
      </c>
      <c r="O131" s="1">
        <f t="shared" ref="O131:O152" si="45">IF(F131="bb",D131,0)</f>
        <v>25</v>
      </c>
      <c r="P131" s="1">
        <f t="shared" si="39"/>
        <v>0</v>
      </c>
      <c r="Q131" s="1">
        <f t="shared" si="40"/>
        <v>0</v>
      </c>
      <c r="R131" s="1">
        <f t="shared" si="41"/>
        <v>0</v>
      </c>
      <c r="S131" s="1">
        <f t="shared" si="42"/>
        <v>0</v>
      </c>
      <c r="T131" s="1">
        <f t="shared" si="43"/>
        <v>0</v>
      </c>
      <c r="U131" s="1">
        <f t="shared" si="44"/>
        <v>0</v>
      </c>
      <c r="V131" s="1">
        <f t="shared" ref="V131:V180" si="46">IF(C131="celular",B131,0)</f>
        <v>0</v>
      </c>
    </row>
    <row r="132" spans="1:22">
      <c r="A132" s="5">
        <v>39652</v>
      </c>
      <c r="D132" s="1">
        <v>25</v>
      </c>
      <c r="E132" t="s">
        <v>20</v>
      </c>
      <c r="F132" t="s">
        <v>6</v>
      </c>
      <c r="G132" t="s">
        <v>106</v>
      </c>
      <c r="K132" s="1">
        <f t="shared" si="35"/>
        <v>25</v>
      </c>
      <c r="L132" s="1">
        <f t="shared" si="36"/>
        <v>0</v>
      </c>
      <c r="M132" s="1">
        <f t="shared" si="37"/>
        <v>0</v>
      </c>
      <c r="N132" s="1">
        <f t="shared" si="38"/>
        <v>0</v>
      </c>
      <c r="O132" s="1">
        <f t="shared" si="45"/>
        <v>25</v>
      </c>
      <c r="P132" s="1">
        <f t="shared" si="39"/>
        <v>0</v>
      </c>
      <c r="Q132" s="1">
        <f t="shared" si="40"/>
        <v>0</v>
      </c>
      <c r="R132" s="1">
        <f t="shared" si="41"/>
        <v>0</v>
      </c>
      <c r="S132" s="1">
        <f t="shared" si="42"/>
        <v>0</v>
      </c>
      <c r="T132" s="1">
        <f t="shared" si="43"/>
        <v>0</v>
      </c>
      <c r="U132" s="1">
        <f t="shared" si="44"/>
        <v>0</v>
      </c>
      <c r="V132" s="1">
        <f t="shared" si="46"/>
        <v>0</v>
      </c>
    </row>
    <row r="133" spans="1:22">
      <c r="A133" s="5">
        <v>39652</v>
      </c>
      <c r="D133" s="1">
        <v>15</v>
      </c>
      <c r="E133" t="s">
        <v>107</v>
      </c>
      <c r="F133" t="s">
        <v>6</v>
      </c>
      <c r="G133" t="s">
        <v>106</v>
      </c>
      <c r="K133" s="1">
        <f t="shared" si="35"/>
        <v>0</v>
      </c>
      <c r="L133" s="1">
        <f t="shared" si="36"/>
        <v>0</v>
      </c>
      <c r="M133" s="1">
        <f t="shared" si="37"/>
        <v>0</v>
      </c>
      <c r="N133" s="1">
        <f t="shared" si="38"/>
        <v>0</v>
      </c>
      <c r="O133" s="1">
        <f t="shared" si="45"/>
        <v>15</v>
      </c>
      <c r="P133" s="1">
        <f t="shared" si="39"/>
        <v>0</v>
      </c>
      <c r="Q133" s="1">
        <f t="shared" si="40"/>
        <v>0</v>
      </c>
      <c r="R133" s="1">
        <f t="shared" si="41"/>
        <v>0</v>
      </c>
      <c r="S133" s="1">
        <f t="shared" si="42"/>
        <v>0</v>
      </c>
      <c r="T133" s="1">
        <f t="shared" si="43"/>
        <v>0</v>
      </c>
      <c r="U133" s="1">
        <f t="shared" si="44"/>
        <v>0</v>
      </c>
      <c r="V133" s="1">
        <f t="shared" si="46"/>
        <v>0</v>
      </c>
    </row>
    <row r="134" spans="1:22">
      <c r="A134" s="5">
        <v>39652</v>
      </c>
      <c r="D134" s="1">
        <v>24.9</v>
      </c>
      <c r="E134" t="s">
        <v>20</v>
      </c>
      <c r="F134" t="s">
        <v>8</v>
      </c>
      <c r="G134" t="s">
        <v>108</v>
      </c>
      <c r="K134" s="1">
        <f t="shared" si="35"/>
        <v>24.9</v>
      </c>
      <c r="L134" s="1">
        <f t="shared" si="36"/>
        <v>0</v>
      </c>
      <c r="M134" s="1">
        <f t="shared" si="37"/>
        <v>0</v>
      </c>
      <c r="N134" s="1">
        <f t="shared" si="38"/>
        <v>0</v>
      </c>
      <c r="O134" s="1">
        <f t="shared" si="45"/>
        <v>0</v>
      </c>
      <c r="P134" s="1">
        <f t="shared" si="39"/>
        <v>0</v>
      </c>
      <c r="Q134" s="1">
        <f t="shared" si="40"/>
        <v>0</v>
      </c>
      <c r="R134" s="1">
        <f t="shared" si="41"/>
        <v>24.9</v>
      </c>
      <c r="S134" s="1">
        <f t="shared" si="42"/>
        <v>0</v>
      </c>
      <c r="T134" s="1">
        <f t="shared" si="43"/>
        <v>0</v>
      </c>
      <c r="U134" s="1">
        <f t="shared" si="44"/>
        <v>0</v>
      </c>
      <c r="V134" s="1">
        <f t="shared" si="46"/>
        <v>0</v>
      </c>
    </row>
    <row r="135" spans="1:22">
      <c r="A135" s="5">
        <v>39653</v>
      </c>
      <c r="D135" s="1">
        <v>20</v>
      </c>
      <c r="E135" t="s">
        <v>20</v>
      </c>
      <c r="F135" t="s">
        <v>8</v>
      </c>
      <c r="G135" t="s">
        <v>109</v>
      </c>
      <c r="K135" s="1">
        <f t="shared" si="35"/>
        <v>20</v>
      </c>
      <c r="L135" s="1">
        <f t="shared" si="36"/>
        <v>0</v>
      </c>
      <c r="M135" s="1">
        <f t="shared" si="37"/>
        <v>0</v>
      </c>
      <c r="N135" s="1">
        <f t="shared" si="38"/>
        <v>0</v>
      </c>
      <c r="O135" s="1">
        <f t="shared" si="45"/>
        <v>0</v>
      </c>
      <c r="P135" s="1">
        <f t="shared" si="39"/>
        <v>0</v>
      </c>
      <c r="Q135" s="1">
        <f t="shared" si="40"/>
        <v>0</v>
      </c>
      <c r="R135" s="1">
        <f t="shared" si="41"/>
        <v>20</v>
      </c>
      <c r="S135" s="1">
        <f t="shared" si="42"/>
        <v>0</v>
      </c>
      <c r="T135" s="1">
        <f t="shared" si="43"/>
        <v>0</v>
      </c>
      <c r="U135" s="1">
        <f t="shared" si="44"/>
        <v>0</v>
      </c>
      <c r="V135" s="1">
        <f t="shared" si="46"/>
        <v>0</v>
      </c>
    </row>
    <row r="136" spans="1:22">
      <c r="A136" s="5">
        <v>39653</v>
      </c>
      <c r="D136" s="1">
        <v>24.9</v>
      </c>
      <c r="E136" t="s">
        <v>20</v>
      </c>
      <c r="F136" t="s">
        <v>8</v>
      </c>
      <c r="G136" t="s">
        <v>110</v>
      </c>
      <c r="K136" s="1">
        <f t="shared" si="35"/>
        <v>24.9</v>
      </c>
      <c r="L136" s="1">
        <f t="shared" si="36"/>
        <v>0</v>
      </c>
      <c r="M136" s="1">
        <f t="shared" si="37"/>
        <v>0</v>
      </c>
      <c r="N136" s="1">
        <f t="shared" si="38"/>
        <v>0</v>
      </c>
      <c r="O136" s="1">
        <f t="shared" si="45"/>
        <v>0</v>
      </c>
      <c r="P136" s="1">
        <f t="shared" si="39"/>
        <v>0</v>
      </c>
      <c r="Q136" s="1">
        <f t="shared" si="40"/>
        <v>0</v>
      </c>
      <c r="R136" s="1">
        <f t="shared" si="41"/>
        <v>24.9</v>
      </c>
      <c r="S136" s="1">
        <f t="shared" si="42"/>
        <v>0</v>
      </c>
      <c r="T136" s="1">
        <f t="shared" si="43"/>
        <v>0</v>
      </c>
      <c r="U136" s="1">
        <f t="shared" si="44"/>
        <v>0</v>
      </c>
      <c r="V136" s="1">
        <f t="shared" si="46"/>
        <v>0</v>
      </c>
    </row>
    <row r="137" spans="1:22">
      <c r="A137" s="5">
        <v>39652</v>
      </c>
      <c r="D137" s="1">
        <v>40.5</v>
      </c>
      <c r="E137" t="s">
        <v>19</v>
      </c>
      <c r="F137" t="s">
        <v>29</v>
      </c>
      <c r="K137" s="1">
        <f t="shared" si="35"/>
        <v>0</v>
      </c>
      <c r="L137" s="1">
        <f t="shared" si="36"/>
        <v>40.5</v>
      </c>
      <c r="M137" s="1">
        <f t="shared" si="37"/>
        <v>0</v>
      </c>
      <c r="N137" s="1">
        <f t="shared" si="38"/>
        <v>0</v>
      </c>
      <c r="O137" s="1">
        <f t="shared" si="45"/>
        <v>0</v>
      </c>
      <c r="P137" s="1">
        <f t="shared" si="39"/>
        <v>0</v>
      </c>
      <c r="Q137" s="1">
        <f t="shared" si="40"/>
        <v>0</v>
      </c>
      <c r="R137" s="1">
        <f t="shared" si="41"/>
        <v>0</v>
      </c>
      <c r="S137" s="1">
        <f t="shared" si="42"/>
        <v>0</v>
      </c>
      <c r="T137" s="1">
        <f t="shared" si="43"/>
        <v>0</v>
      </c>
      <c r="U137" s="1">
        <f t="shared" si="44"/>
        <v>0</v>
      </c>
      <c r="V137" s="1">
        <f t="shared" si="46"/>
        <v>0</v>
      </c>
    </row>
    <row r="138" spans="1:22">
      <c r="A138" s="5">
        <v>39652</v>
      </c>
      <c r="D138" s="1">
        <v>42</v>
      </c>
      <c r="E138" t="s">
        <v>21</v>
      </c>
      <c r="K138" s="1">
        <f t="shared" si="35"/>
        <v>0</v>
      </c>
      <c r="L138" s="1">
        <f t="shared" si="36"/>
        <v>0</v>
      </c>
      <c r="M138" s="1">
        <f t="shared" si="37"/>
        <v>42</v>
      </c>
      <c r="N138" s="1">
        <f t="shared" si="38"/>
        <v>0</v>
      </c>
      <c r="O138" s="1">
        <f t="shared" si="45"/>
        <v>0</v>
      </c>
      <c r="P138" s="1">
        <f t="shared" si="39"/>
        <v>0</v>
      </c>
      <c r="Q138" s="1">
        <f t="shared" si="40"/>
        <v>0</v>
      </c>
      <c r="R138" s="1">
        <f t="shared" si="41"/>
        <v>0</v>
      </c>
      <c r="S138" s="1">
        <f t="shared" si="42"/>
        <v>0</v>
      </c>
      <c r="T138" s="1">
        <f t="shared" si="43"/>
        <v>0</v>
      </c>
      <c r="U138" s="1">
        <f t="shared" si="44"/>
        <v>0</v>
      </c>
      <c r="V138" s="1">
        <f t="shared" si="46"/>
        <v>0</v>
      </c>
    </row>
    <row r="139" spans="1:22">
      <c r="A139" s="5">
        <v>39653</v>
      </c>
      <c r="D139" s="1">
        <v>25.8</v>
      </c>
      <c r="E139" t="s">
        <v>19</v>
      </c>
      <c r="F139" t="s">
        <v>29</v>
      </c>
      <c r="K139" s="1">
        <f t="shared" si="35"/>
        <v>0</v>
      </c>
      <c r="L139" s="1">
        <f t="shared" si="36"/>
        <v>25.8</v>
      </c>
      <c r="M139" s="1">
        <f t="shared" si="37"/>
        <v>0</v>
      </c>
      <c r="N139" s="1">
        <f t="shared" si="38"/>
        <v>0</v>
      </c>
      <c r="O139" s="1">
        <f t="shared" si="45"/>
        <v>0</v>
      </c>
      <c r="P139" s="1">
        <f t="shared" si="39"/>
        <v>0</v>
      </c>
      <c r="Q139" s="1">
        <f t="shared" si="40"/>
        <v>0</v>
      </c>
      <c r="R139" s="1">
        <f t="shared" si="41"/>
        <v>0</v>
      </c>
      <c r="S139" s="1">
        <f t="shared" si="42"/>
        <v>0</v>
      </c>
      <c r="T139" s="1">
        <f t="shared" si="43"/>
        <v>0</v>
      </c>
      <c r="U139" s="1">
        <f t="shared" si="44"/>
        <v>0</v>
      </c>
      <c r="V139" s="1">
        <f t="shared" si="46"/>
        <v>0</v>
      </c>
    </row>
    <row r="140" spans="1:22">
      <c r="A140" s="5">
        <v>39653</v>
      </c>
      <c r="D140" s="1">
        <v>77</v>
      </c>
      <c r="E140" t="s">
        <v>21</v>
      </c>
      <c r="K140" s="1">
        <f t="shared" si="35"/>
        <v>0</v>
      </c>
      <c r="L140" s="1">
        <f t="shared" si="36"/>
        <v>0</v>
      </c>
      <c r="M140" s="1">
        <f t="shared" si="37"/>
        <v>77</v>
      </c>
      <c r="N140" s="1">
        <f t="shared" si="38"/>
        <v>0</v>
      </c>
      <c r="O140" s="1">
        <f t="shared" si="45"/>
        <v>0</v>
      </c>
      <c r="P140" s="1">
        <f t="shared" si="39"/>
        <v>0</v>
      </c>
      <c r="Q140" s="1">
        <f t="shared" si="40"/>
        <v>0</v>
      </c>
      <c r="R140" s="1">
        <f t="shared" si="41"/>
        <v>0</v>
      </c>
      <c r="S140" s="1">
        <f t="shared" si="42"/>
        <v>0</v>
      </c>
      <c r="T140" s="1">
        <f t="shared" si="43"/>
        <v>0</v>
      </c>
      <c r="U140" s="1">
        <f t="shared" si="44"/>
        <v>0</v>
      </c>
      <c r="V140" s="1">
        <f t="shared" si="46"/>
        <v>0</v>
      </c>
    </row>
    <row r="141" spans="1:22">
      <c r="A141" s="5">
        <v>39654</v>
      </c>
      <c r="D141" s="1">
        <v>23.9</v>
      </c>
      <c r="E141" t="s">
        <v>20</v>
      </c>
      <c r="F141" t="s">
        <v>5</v>
      </c>
      <c r="G141" t="s">
        <v>111</v>
      </c>
      <c r="K141" s="1">
        <f t="shared" si="35"/>
        <v>23.9</v>
      </c>
      <c r="L141" s="1">
        <f t="shared" si="36"/>
        <v>0</v>
      </c>
      <c r="M141" s="1">
        <f t="shared" si="37"/>
        <v>0</v>
      </c>
      <c r="N141" s="1">
        <f t="shared" si="38"/>
        <v>0</v>
      </c>
      <c r="O141" s="1">
        <f t="shared" si="45"/>
        <v>0</v>
      </c>
      <c r="P141" s="1">
        <f t="shared" si="39"/>
        <v>23.9</v>
      </c>
      <c r="Q141" s="1">
        <f t="shared" si="40"/>
        <v>0</v>
      </c>
      <c r="R141" s="1">
        <f t="shared" si="41"/>
        <v>0</v>
      </c>
      <c r="S141" s="1">
        <f t="shared" si="42"/>
        <v>0</v>
      </c>
      <c r="T141" s="1">
        <f t="shared" si="43"/>
        <v>0</v>
      </c>
      <c r="U141" s="1">
        <f t="shared" si="44"/>
        <v>0</v>
      </c>
      <c r="V141" s="1">
        <f t="shared" si="46"/>
        <v>0</v>
      </c>
    </row>
    <row r="142" spans="1:22">
      <c r="A142" s="5">
        <v>39654</v>
      </c>
      <c r="D142" s="1">
        <v>24.9</v>
      </c>
      <c r="E142" t="s">
        <v>20</v>
      </c>
      <c r="F142" t="s">
        <v>8</v>
      </c>
      <c r="G142" t="s">
        <v>112</v>
      </c>
      <c r="K142" s="1">
        <f t="shared" si="35"/>
        <v>24.9</v>
      </c>
      <c r="L142" s="1">
        <f t="shared" si="36"/>
        <v>0</v>
      </c>
      <c r="M142" s="1">
        <f t="shared" si="37"/>
        <v>0</v>
      </c>
      <c r="N142" s="1">
        <f t="shared" si="38"/>
        <v>0</v>
      </c>
      <c r="O142" s="1">
        <f t="shared" si="45"/>
        <v>0</v>
      </c>
      <c r="P142" s="1">
        <f t="shared" si="39"/>
        <v>0</v>
      </c>
      <c r="Q142" s="1">
        <f t="shared" si="40"/>
        <v>0</v>
      </c>
      <c r="R142" s="1">
        <f t="shared" si="41"/>
        <v>24.9</v>
      </c>
      <c r="S142" s="1">
        <f t="shared" si="42"/>
        <v>0</v>
      </c>
      <c r="T142" s="1">
        <f t="shared" si="43"/>
        <v>0</v>
      </c>
      <c r="U142" s="1">
        <f t="shared" si="44"/>
        <v>0</v>
      </c>
      <c r="V142" s="1">
        <f t="shared" si="46"/>
        <v>0</v>
      </c>
    </row>
    <row r="143" spans="1:22">
      <c r="A143" s="5">
        <v>39654</v>
      </c>
      <c r="D143" s="1">
        <v>9.9</v>
      </c>
      <c r="E143" t="s">
        <v>20</v>
      </c>
      <c r="F143" t="s">
        <v>5</v>
      </c>
      <c r="G143" t="s">
        <v>55</v>
      </c>
      <c r="K143" s="1">
        <f t="shared" si="35"/>
        <v>9.9</v>
      </c>
      <c r="L143" s="1">
        <f t="shared" si="36"/>
        <v>0</v>
      </c>
      <c r="M143" s="1">
        <f t="shared" si="37"/>
        <v>0</v>
      </c>
      <c r="N143" s="1">
        <f t="shared" si="38"/>
        <v>0</v>
      </c>
      <c r="O143" s="1">
        <f t="shared" si="45"/>
        <v>0</v>
      </c>
      <c r="P143" s="1">
        <f t="shared" si="39"/>
        <v>9.9</v>
      </c>
      <c r="Q143" s="1">
        <f t="shared" si="40"/>
        <v>0</v>
      </c>
      <c r="R143" s="1">
        <f t="shared" si="41"/>
        <v>0</v>
      </c>
      <c r="S143" s="1">
        <f t="shared" si="42"/>
        <v>0</v>
      </c>
      <c r="T143" s="1">
        <f t="shared" si="43"/>
        <v>0</v>
      </c>
      <c r="U143" s="1">
        <f t="shared" si="44"/>
        <v>0</v>
      </c>
      <c r="V143" s="1">
        <f t="shared" si="46"/>
        <v>0</v>
      </c>
    </row>
    <row r="144" spans="1:22">
      <c r="A144" s="5">
        <v>39654</v>
      </c>
      <c r="D144" s="1">
        <v>47.05</v>
      </c>
      <c r="E144" t="s">
        <v>19</v>
      </c>
      <c r="F144" t="s">
        <v>29</v>
      </c>
      <c r="K144" s="1">
        <f t="shared" si="35"/>
        <v>0</v>
      </c>
      <c r="L144" s="1">
        <f t="shared" si="36"/>
        <v>47.05</v>
      </c>
      <c r="M144" s="1">
        <f t="shared" si="37"/>
        <v>0</v>
      </c>
      <c r="N144" s="1">
        <f t="shared" si="38"/>
        <v>0</v>
      </c>
      <c r="O144" s="1">
        <f t="shared" si="45"/>
        <v>0</v>
      </c>
      <c r="P144" s="1">
        <f t="shared" si="39"/>
        <v>0</v>
      </c>
      <c r="Q144" s="1">
        <f t="shared" si="40"/>
        <v>0</v>
      </c>
      <c r="R144" s="1">
        <f t="shared" si="41"/>
        <v>0</v>
      </c>
      <c r="S144" s="1">
        <f t="shared" si="42"/>
        <v>0</v>
      </c>
      <c r="T144" s="1">
        <f t="shared" si="43"/>
        <v>0</v>
      </c>
      <c r="U144" s="1">
        <f t="shared" si="44"/>
        <v>0</v>
      </c>
      <c r="V144" s="1">
        <f t="shared" si="46"/>
        <v>0</v>
      </c>
    </row>
    <row r="145" spans="1:22">
      <c r="A145" s="5">
        <v>39654</v>
      </c>
      <c r="D145" s="1">
        <v>84</v>
      </c>
      <c r="E145" t="s">
        <v>21</v>
      </c>
      <c r="K145" s="1">
        <f t="shared" si="35"/>
        <v>0</v>
      </c>
      <c r="L145" s="1">
        <f t="shared" si="36"/>
        <v>0</v>
      </c>
      <c r="M145" s="1">
        <f t="shared" si="37"/>
        <v>84</v>
      </c>
      <c r="N145" s="1">
        <f t="shared" si="38"/>
        <v>0</v>
      </c>
      <c r="O145" s="1">
        <f t="shared" si="45"/>
        <v>0</v>
      </c>
      <c r="P145" s="1">
        <f t="shared" si="39"/>
        <v>0</v>
      </c>
      <c r="Q145" s="1">
        <f t="shared" si="40"/>
        <v>0</v>
      </c>
      <c r="R145" s="1">
        <f t="shared" si="41"/>
        <v>0</v>
      </c>
      <c r="S145" s="1">
        <f t="shared" si="42"/>
        <v>0</v>
      </c>
      <c r="T145" s="1">
        <f t="shared" si="43"/>
        <v>0</v>
      </c>
      <c r="U145" s="1">
        <f t="shared" si="44"/>
        <v>0</v>
      </c>
      <c r="V145" s="1">
        <f t="shared" si="46"/>
        <v>0</v>
      </c>
    </row>
    <row r="146" spans="1:22">
      <c r="A146" s="5">
        <v>39655</v>
      </c>
      <c r="D146" s="1">
        <v>61.07</v>
      </c>
      <c r="E146" t="s">
        <v>19</v>
      </c>
      <c r="F146" t="s">
        <v>29</v>
      </c>
      <c r="K146" s="1">
        <f t="shared" si="35"/>
        <v>0</v>
      </c>
      <c r="L146" s="1">
        <f t="shared" si="36"/>
        <v>61.07</v>
      </c>
      <c r="M146" s="1">
        <f t="shared" si="37"/>
        <v>0</v>
      </c>
      <c r="N146" s="1">
        <f t="shared" si="38"/>
        <v>0</v>
      </c>
      <c r="O146" s="1">
        <f t="shared" si="45"/>
        <v>0</v>
      </c>
      <c r="P146" s="1">
        <f t="shared" si="39"/>
        <v>0</v>
      </c>
      <c r="Q146" s="1">
        <f t="shared" si="40"/>
        <v>0</v>
      </c>
      <c r="R146" s="1">
        <f t="shared" si="41"/>
        <v>0</v>
      </c>
      <c r="S146" s="1">
        <f t="shared" si="42"/>
        <v>0</v>
      </c>
      <c r="T146" s="1">
        <f t="shared" si="43"/>
        <v>0</v>
      </c>
      <c r="U146" s="1">
        <f t="shared" si="44"/>
        <v>0</v>
      </c>
      <c r="V146" s="1">
        <f t="shared" si="46"/>
        <v>0</v>
      </c>
    </row>
    <row r="147" spans="1:22">
      <c r="A147" s="5">
        <v>39655</v>
      </c>
      <c r="D147" s="1">
        <v>24</v>
      </c>
      <c r="E147" t="s">
        <v>21</v>
      </c>
      <c r="K147" s="1">
        <f t="shared" si="35"/>
        <v>0</v>
      </c>
      <c r="L147" s="1">
        <f t="shared" si="36"/>
        <v>0</v>
      </c>
      <c r="M147" s="1">
        <f t="shared" si="37"/>
        <v>24</v>
      </c>
      <c r="N147" s="1">
        <f t="shared" si="38"/>
        <v>0</v>
      </c>
      <c r="O147" s="1">
        <f t="shared" si="45"/>
        <v>0</v>
      </c>
      <c r="P147" s="1">
        <f t="shared" si="39"/>
        <v>0</v>
      </c>
      <c r="Q147" s="1">
        <f t="shared" si="40"/>
        <v>0</v>
      </c>
      <c r="R147" s="1">
        <f t="shared" si="41"/>
        <v>0</v>
      </c>
      <c r="S147" s="1">
        <f t="shared" si="42"/>
        <v>0</v>
      </c>
      <c r="T147" s="1">
        <f t="shared" si="43"/>
        <v>0</v>
      </c>
      <c r="U147" s="1">
        <f t="shared" si="44"/>
        <v>0</v>
      </c>
      <c r="V147" s="1">
        <f t="shared" si="46"/>
        <v>0</v>
      </c>
    </row>
    <row r="148" spans="1:22">
      <c r="A148" s="5">
        <v>39657</v>
      </c>
      <c r="D148" s="1">
        <v>9.9</v>
      </c>
      <c r="E148" t="s">
        <v>20</v>
      </c>
      <c r="F148" t="s">
        <v>5</v>
      </c>
      <c r="G148" t="s">
        <v>113</v>
      </c>
      <c r="K148" s="1">
        <f t="shared" si="35"/>
        <v>9.9</v>
      </c>
      <c r="L148" s="1">
        <f t="shared" si="36"/>
        <v>0</v>
      </c>
      <c r="M148" s="1">
        <f t="shared" si="37"/>
        <v>0</v>
      </c>
      <c r="N148" s="1">
        <f t="shared" si="38"/>
        <v>0</v>
      </c>
      <c r="O148" s="1">
        <f t="shared" si="45"/>
        <v>0</v>
      </c>
      <c r="P148" s="1">
        <f t="shared" si="39"/>
        <v>9.9</v>
      </c>
      <c r="Q148" s="1">
        <f t="shared" si="40"/>
        <v>0</v>
      </c>
      <c r="R148" s="1">
        <f t="shared" si="41"/>
        <v>0</v>
      </c>
      <c r="S148" s="1">
        <f t="shared" si="42"/>
        <v>0</v>
      </c>
      <c r="T148" s="1">
        <f t="shared" si="43"/>
        <v>0</v>
      </c>
      <c r="U148" s="1">
        <f t="shared" si="44"/>
        <v>0</v>
      </c>
      <c r="V148" s="1">
        <f t="shared" si="46"/>
        <v>0</v>
      </c>
    </row>
    <row r="149" spans="1:22">
      <c r="A149" s="5">
        <v>39657</v>
      </c>
      <c r="B149" s="1">
        <v>30</v>
      </c>
      <c r="C149" t="s">
        <v>56</v>
      </c>
      <c r="D149" s="1">
        <v>39.9</v>
      </c>
      <c r="E149" t="s">
        <v>56</v>
      </c>
      <c r="F149" t="s">
        <v>8</v>
      </c>
      <c r="G149" t="s">
        <v>114</v>
      </c>
      <c r="K149" s="1">
        <f t="shared" si="35"/>
        <v>0</v>
      </c>
      <c r="L149" s="1">
        <f t="shared" si="36"/>
        <v>0</v>
      </c>
      <c r="M149" s="1">
        <f t="shared" si="37"/>
        <v>0</v>
      </c>
      <c r="N149" s="1">
        <f t="shared" si="38"/>
        <v>0</v>
      </c>
      <c r="O149" s="1">
        <f t="shared" si="45"/>
        <v>0</v>
      </c>
      <c r="P149" s="1">
        <f t="shared" si="39"/>
        <v>0</v>
      </c>
      <c r="Q149" s="1">
        <f t="shared" si="40"/>
        <v>0</v>
      </c>
      <c r="R149" s="1">
        <f t="shared" si="41"/>
        <v>39.9</v>
      </c>
      <c r="S149" s="1">
        <f t="shared" si="42"/>
        <v>0</v>
      </c>
      <c r="T149" s="1">
        <f t="shared" si="43"/>
        <v>0</v>
      </c>
      <c r="U149" s="1">
        <f t="shared" si="44"/>
        <v>39.9</v>
      </c>
      <c r="V149" s="1">
        <f t="shared" si="46"/>
        <v>0</v>
      </c>
    </row>
    <row r="150" spans="1:22">
      <c r="A150" s="5">
        <v>39657</v>
      </c>
      <c r="D150" s="1">
        <v>24.9</v>
      </c>
      <c r="E150" t="s">
        <v>20</v>
      </c>
      <c r="F150" t="s">
        <v>6</v>
      </c>
      <c r="G150" t="s">
        <v>115</v>
      </c>
      <c r="K150" s="1">
        <f t="shared" si="35"/>
        <v>24.9</v>
      </c>
      <c r="L150" s="1">
        <f t="shared" si="36"/>
        <v>0</v>
      </c>
      <c r="M150" s="1">
        <f t="shared" si="37"/>
        <v>0</v>
      </c>
      <c r="N150" s="1">
        <f t="shared" si="38"/>
        <v>0</v>
      </c>
      <c r="O150" s="1">
        <f t="shared" si="45"/>
        <v>24.9</v>
      </c>
      <c r="P150" s="1">
        <f t="shared" si="39"/>
        <v>0</v>
      </c>
      <c r="Q150" s="1">
        <f t="shared" si="40"/>
        <v>0</v>
      </c>
      <c r="R150" s="1">
        <f t="shared" si="41"/>
        <v>0</v>
      </c>
      <c r="S150" s="1">
        <f t="shared" si="42"/>
        <v>0</v>
      </c>
      <c r="T150" s="1">
        <f t="shared" si="43"/>
        <v>0</v>
      </c>
      <c r="U150" s="1">
        <f t="shared" si="44"/>
        <v>0</v>
      </c>
      <c r="V150" s="1">
        <f t="shared" si="46"/>
        <v>0</v>
      </c>
    </row>
    <row r="151" spans="1:22">
      <c r="A151" s="5">
        <v>39657</v>
      </c>
      <c r="D151" s="1">
        <v>74.5</v>
      </c>
      <c r="E151" t="s">
        <v>21</v>
      </c>
      <c r="K151" s="1">
        <f t="shared" si="35"/>
        <v>0</v>
      </c>
      <c r="L151" s="1">
        <f t="shared" si="36"/>
        <v>0</v>
      </c>
      <c r="M151" s="1">
        <f t="shared" si="37"/>
        <v>74.5</v>
      </c>
      <c r="N151" s="1">
        <f t="shared" si="38"/>
        <v>0</v>
      </c>
      <c r="O151" s="1">
        <f t="shared" si="45"/>
        <v>0</v>
      </c>
      <c r="P151" s="1">
        <f t="shared" si="39"/>
        <v>0</v>
      </c>
      <c r="Q151" s="1">
        <f t="shared" si="40"/>
        <v>0</v>
      </c>
      <c r="R151" s="1">
        <f t="shared" si="41"/>
        <v>0</v>
      </c>
      <c r="S151" s="1">
        <f t="shared" si="42"/>
        <v>0</v>
      </c>
      <c r="T151" s="1">
        <f t="shared" si="43"/>
        <v>0</v>
      </c>
      <c r="U151" s="1">
        <f t="shared" si="44"/>
        <v>0</v>
      </c>
      <c r="V151" s="1">
        <f t="shared" si="46"/>
        <v>0</v>
      </c>
    </row>
    <row r="152" spans="1:22">
      <c r="A152" s="5">
        <v>39657</v>
      </c>
      <c r="D152" s="1">
        <v>70.25</v>
      </c>
      <c r="E152" t="s">
        <v>19</v>
      </c>
      <c r="F152" t="s">
        <v>29</v>
      </c>
      <c r="K152" s="1">
        <f t="shared" si="35"/>
        <v>0</v>
      </c>
      <c r="L152" s="1">
        <f t="shared" si="36"/>
        <v>70.25</v>
      </c>
      <c r="M152" s="1">
        <f t="shared" si="37"/>
        <v>0</v>
      </c>
      <c r="N152" s="1">
        <f t="shared" si="38"/>
        <v>0</v>
      </c>
      <c r="O152" s="1">
        <f t="shared" si="45"/>
        <v>0</v>
      </c>
      <c r="P152" s="1">
        <f t="shared" si="39"/>
        <v>0</v>
      </c>
      <c r="Q152" s="1">
        <f t="shared" si="40"/>
        <v>0</v>
      </c>
      <c r="R152" s="1">
        <f t="shared" si="41"/>
        <v>0</v>
      </c>
      <c r="S152" s="1">
        <f t="shared" si="42"/>
        <v>0</v>
      </c>
      <c r="U152" s="1">
        <f t="shared" si="44"/>
        <v>0</v>
      </c>
      <c r="V152" s="1">
        <f t="shared" si="46"/>
        <v>0</v>
      </c>
    </row>
    <row r="153" spans="1:22">
      <c r="A153" s="5">
        <v>39657</v>
      </c>
      <c r="D153" s="1">
        <v>44.9</v>
      </c>
      <c r="E153" t="s">
        <v>20</v>
      </c>
      <c r="F153" t="s">
        <v>13</v>
      </c>
      <c r="G153" t="s">
        <v>116</v>
      </c>
      <c r="K153" s="1">
        <f t="shared" ref="K153:K180" si="47">IF(E153="lojas",D153,0)</f>
        <v>44.9</v>
      </c>
      <c r="L153" s="1">
        <f t="shared" ref="L153:L180" si="48">IF(E153="lanhouse",D153,0)</f>
        <v>0</v>
      </c>
      <c r="M153" s="1">
        <f t="shared" ref="M153:M180" si="49">IF(E153="celular",D153,0)</f>
        <v>0</v>
      </c>
      <c r="N153" s="1">
        <f t="shared" ref="N153:N180" si="50">IF(F153="caixa",D153,0)</f>
        <v>0</v>
      </c>
      <c r="O153" s="1">
        <f t="shared" ref="O153:O180" si="51">IF(F153="bb",D153,0)</f>
        <v>0</v>
      </c>
      <c r="P153" s="1">
        <f t="shared" ref="P153:P180" si="52">IF(F153="bradesco",D153,0)</f>
        <v>0</v>
      </c>
      <c r="Q153" s="1">
        <f t="shared" ref="Q153:Q180" si="53">IF(F153="banco real",D153,0)</f>
        <v>44.9</v>
      </c>
      <c r="R153" s="1">
        <f t="shared" ref="R153:R180" si="54">IF(F153="itau",D153,0)</f>
        <v>0</v>
      </c>
      <c r="S153" s="1">
        <f t="shared" ref="S153:S180" si="55">IF(F153="pseg",D153,0)</f>
        <v>0</v>
      </c>
      <c r="U153" s="1">
        <f t="shared" ref="U153:U180" si="56">IF(E153="dominios",D153,0)</f>
        <v>0</v>
      </c>
      <c r="V153" s="1">
        <f t="shared" si="46"/>
        <v>0</v>
      </c>
    </row>
    <row r="154" spans="1:22">
      <c r="A154" s="5">
        <v>39657</v>
      </c>
      <c r="D154" s="1">
        <v>24</v>
      </c>
      <c r="E154" t="s">
        <v>20</v>
      </c>
      <c r="F154" t="s">
        <v>7</v>
      </c>
      <c r="G154" t="s">
        <v>117</v>
      </c>
      <c r="K154" s="1">
        <f t="shared" si="47"/>
        <v>24</v>
      </c>
      <c r="L154" s="1">
        <f t="shared" si="48"/>
        <v>0</v>
      </c>
      <c r="M154" s="1">
        <f t="shared" si="49"/>
        <v>0</v>
      </c>
      <c r="N154" s="1">
        <f t="shared" si="50"/>
        <v>24</v>
      </c>
      <c r="O154" s="1">
        <f t="shared" si="51"/>
        <v>0</v>
      </c>
      <c r="P154" s="1">
        <f t="shared" si="52"/>
        <v>0</v>
      </c>
      <c r="Q154" s="1">
        <f t="shared" si="53"/>
        <v>0</v>
      </c>
      <c r="R154" s="1">
        <f t="shared" si="54"/>
        <v>0</v>
      </c>
      <c r="S154" s="1">
        <f t="shared" si="55"/>
        <v>0</v>
      </c>
      <c r="U154" s="1">
        <f t="shared" si="56"/>
        <v>0</v>
      </c>
      <c r="V154" s="1">
        <f t="shared" si="46"/>
        <v>0</v>
      </c>
    </row>
    <row r="155" spans="1:22">
      <c r="A155" s="5">
        <v>39657</v>
      </c>
      <c r="D155" s="1">
        <v>20</v>
      </c>
      <c r="E155" t="s">
        <v>20</v>
      </c>
      <c r="F155" t="s">
        <v>7</v>
      </c>
      <c r="G155" t="s">
        <v>118</v>
      </c>
      <c r="K155" s="1">
        <f t="shared" si="47"/>
        <v>20</v>
      </c>
      <c r="L155" s="1">
        <f t="shared" si="48"/>
        <v>0</v>
      </c>
      <c r="M155" s="1">
        <f t="shared" si="49"/>
        <v>0</v>
      </c>
      <c r="N155" s="1">
        <f t="shared" si="50"/>
        <v>20</v>
      </c>
      <c r="O155" s="1">
        <f t="shared" si="51"/>
        <v>0</v>
      </c>
      <c r="P155" s="1">
        <f t="shared" si="52"/>
        <v>0</v>
      </c>
      <c r="Q155" s="1">
        <f t="shared" si="53"/>
        <v>0</v>
      </c>
      <c r="R155" s="1">
        <f t="shared" si="54"/>
        <v>0</v>
      </c>
      <c r="S155" s="1">
        <f t="shared" si="55"/>
        <v>0</v>
      </c>
      <c r="U155" s="1">
        <f t="shared" si="56"/>
        <v>0</v>
      </c>
      <c r="V155" s="1">
        <f t="shared" si="46"/>
        <v>0</v>
      </c>
    </row>
    <row r="156" spans="1:22">
      <c r="A156" s="5">
        <v>39658</v>
      </c>
      <c r="B156" s="1">
        <v>362.74</v>
      </c>
      <c r="C156" t="s">
        <v>21</v>
      </c>
      <c r="D156" s="1">
        <v>24.9</v>
      </c>
      <c r="E156" t="s">
        <v>20</v>
      </c>
      <c r="F156" t="s">
        <v>6</v>
      </c>
      <c r="G156" t="s">
        <v>119</v>
      </c>
      <c r="K156" s="1">
        <f t="shared" si="47"/>
        <v>24.9</v>
      </c>
      <c r="L156" s="1">
        <f t="shared" si="48"/>
        <v>0</v>
      </c>
      <c r="M156" s="1">
        <f t="shared" si="49"/>
        <v>0</v>
      </c>
      <c r="N156" s="1">
        <f t="shared" si="50"/>
        <v>0</v>
      </c>
      <c r="O156" s="1">
        <f t="shared" si="51"/>
        <v>24.9</v>
      </c>
      <c r="P156" s="1">
        <f t="shared" si="52"/>
        <v>0</v>
      </c>
      <c r="Q156" s="1">
        <f t="shared" si="53"/>
        <v>0</v>
      </c>
      <c r="R156" s="1">
        <f t="shared" si="54"/>
        <v>0</v>
      </c>
      <c r="S156" s="1">
        <f t="shared" si="55"/>
        <v>0</v>
      </c>
      <c r="U156" s="1">
        <f t="shared" si="56"/>
        <v>0</v>
      </c>
      <c r="V156" s="1">
        <f t="shared" si="46"/>
        <v>362.74</v>
      </c>
    </row>
    <row r="157" spans="1:22">
      <c r="A157" s="5">
        <v>39658</v>
      </c>
      <c r="D157" s="1">
        <v>44.9</v>
      </c>
      <c r="E157" t="s">
        <v>20</v>
      </c>
      <c r="F157" t="s">
        <v>6</v>
      </c>
      <c r="G157" t="s">
        <v>120</v>
      </c>
      <c r="K157" s="1">
        <f t="shared" si="47"/>
        <v>44.9</v>
      </c>
      <c r="L157" s="1">
        <f t="shared" si="48"/>
        <v>0</v>
      </c>
      <c r="M157" s="1">
        <f t="shared" si="49"/>
        <v>0</v>
      </c>
      <c r="N157" s="1">
        <f t="shared" si="50"/>
        <v>0</v>
      </c>
      <c r="O157" s="1">
        <f t="shared" si="51"/>
        <v>44.9</v>
      </c>
      <c r="P157" s="1">
        <f t="shared" si="52"/>
        <v>0</v>
      </c>
      <c r="Q157" s="1">
        <f t="shared" si="53"/>
        <v>0</v>
      </c>
      <c r="R157" s="1">
        <f t="shared" si="54"/>
        <v>0</v>
      </c>
      <c r="S157" s="1">
        <f t="shared" si="55"/>
        <v>0</v>
      </c>
      <c r="U157" s="1">
        <f t="shared" si="56"/>
        <v>0</v>
      </c>
      <c r="V157" s="1">
        <f t="shared" si="46"/>
        <v>0</v>
      </c>
    </row>
    <row r="158" spans="1:22">
      <c r="A158" s="5">
        <v>39657</v>
      </c>
      <c r="D158" s="1">
        <v>44.9</v>
      </c>
      <c r="E158" t="s">
        <v>20</v>
      </c>
      <c r="F158" t="s">
        <v>6</v>
      </c>
      <c r="G158" t="s">
        <v>121</v>
      </c>
      <c r="K158" s="1">
        <f t="shared" si="47"/>
        <v>44.9</v>
      </c>
      <c r="L158" s="1">
        <f t="shared" si="48"/>
        <v>0</v>
      </c>
      <c r="M158" s="1">
        <f t="shared" si="49"/>
        <v>0</v>
      </c>
      <c r="N158" s="1">
        <f t="shared" si="50"/>
        <v>0</v>
      </c>
      <c r="O158" s="1">
        <f t="shared" si="51"/>
        <v>44.9</v>
      </c>
      <c r="P158" s="1">
        <f t="shared" si="52"/>
        <v>0</v>
      </c>
      <c r="Q158" s="1">
        <f t="shared" si="53"/>
        <v>0</v>
      </c>
      <c r="R158" s="1">
        <f t="shared" si="54"/>
        <v>0</v>
      </c>
      <c r="S158" s="1">
        <f t="shared" si="55"/>
        <v>0</v>
      </c>
      <c r="U158" s="1">
        <f t="shared" si="56"/>
        <v>0</v>
      </c>
      <c r="V158" s="1">
        <f t="shared" si="46"/>
        <v>0</v>
      </c>
    </row>
    <row r="159" spans="1:22">
      <c r="A159" s="5">
        <v>39657</v>
      </c>
      <c r="D159" s="1">
        <v>50</v>
      </c>
      <c r="E159" t="s">
        <v>56</v>
      </c>
      <c r="F159" t="s">
        <v>5</v>
      </c>
      <c r="G159" t="s">
        <v>121</v>
      </c>
      <c r="K159" s="1">
        <f t="shared" si="47"/>
        <v>0</v>
      </c>
      <c r="L159" s="1">
        <f t="shared" si="48"/>
        <v>0</v>
      </c>
      <c r="M159" s="1">
        <f t="shared" si="49"/>
        <v>0</v>
      </c>
      <c r="N159" s="1">
        <f t="shared" si="50"/>
        <v>0</v>
      </c>
      <c r="O159" s="1">
        <f t="shared" si="51"/>
        <v>0</v>
      </c>
      <c r="P159" s="1">
        <f t="shared" si="52"/>
        <v>50</v>
      </c>
      <c r="Q159" s="1">
        <f t="shared" si="53"/>
        <v>0</v>
      </c>
      <c r="R159" s="1">
        <f t="shared" si="54"/>
        <v>0</v>
      </c>
      <c r="S159" s="1">
        <f t="shared" si="55"/>
        <v>0</v>
      </c>
      <c r="U159" s="1">
        <f t="shared" si="56"/>
        <v>50</v>
      </c>
      <c r="V159" s="1">
        <f t="shared" si="46"/>
        <v>0</v>
      </c>
    </row>
    <row r="160" spans="1:22">
      <c r="A160" s="5">
        <v>39658</v>
      </c>
      <c r="D160" s="1">
        <v>51.24</v>
      </c>
      <c r="E160" t="s">
        <v>19</v>
      </c>
      <c r="F160" t="s">
        <v>29</v>
      </c>
      <c r="K160" s="1">
        <f t="shared" si="47"/>
        <v>0</v>
      </c>
      <c r="L160" s="1">
        <f t="shared" si="48"/>
        <v>51.24</v>
      </c>
      <c r="M160" s="1">
        <f t="shared" si="49"/>
        <v>0</v>
      </c>
      <c r="N160" s="1">
        <f t="shared" si="50"/>
        <v>0</v>
      </c>
      <c r="O160" s="1">
        <f t="shared" si="51"/>
        <v>0</v>
      </c>
      <c r="P160" s="1">
        <f t="shared" si="52"/>
        <v>0</v>
      </c>
      <c r="Q160" s="1">
        <f t="shared" si="53"/>
        <v>0</v>
      </c>
      <c r="R160" s="1">
        <f t="shared" si="54"/>
        <v>0</v>
      </c>
      <c r="S160" s="1">
        <f t="shared" si="55"/>
        <v>0</v>
      </c>
      <c r="U160" s="1">
        <f t="shared" si="56"/>
        <v>0</v>
      </c>
      <c r="V160" s="1">
        <f t="shared" si="46"/>
        <v>0</v>
      </c>
    </row>
    <row r="161" spans="1:22">
      <c r="A161" s="5">
        <v>39658</v>
      </c>
      <c r="D161" s="1">
        <v>76</v>
      </c>
      <c r="E161" t="s">
        <v>21</v>
      </c>
      <c r="K161" s="1">
        <f t="shared" si="47"/>
        <v>0</v>
      </c>
      <c r="L161" s="1">
        <f t="shared" si="48"/>
        <v>0</v>
      </c>
      <c r="M161" s="1">
        <f t="shared" si="49"/>
        <v>76</v>
      </c>
      <c r="N161" s="1">
        <f t="shared" si="50"/>
        <v>0</v>
      </c>
      <c r="O161" s="1">
        <f t="shared" si="51"/>
        <v>0</v>
      </c>
      <c r="P161" s="1">
        <f t="shared" si="52"/>
        <v>0</v>
      </c>
      <c r="Q161" s="1">
        <f t="shared" si="53"/>
        <v>0</v>
      </c>
      <c r="R161" s="1">
        <f t="shared" si="54"/>
        <v>0</v>
      </c>
      <c r="S161" s="1">
        <f t="shared" si="55"/>
        <v>0</v>
      </c>
      <c r="U161" s="1">
        <f t="shared" si="56"/>
        <v>0</v>
      </c>
      <c r="V161" s="1">
        <f t="shared" si="46"/>
        <v>0</v>
      </c>
    </row>
    <row r="162" spans="1:22">
      <c r="A162" s="5">
        <v>39658</v>
      </c>
      <c r="D162" s="1">
        <v>44.9</v>
      </c>
      <c r="E162" t="s">
        <v>20</v>
      </c>
      <c r="F162" t="s">
        <v>5</v>
      </c>
      <c r="G162" t="s">
        <v>50</v>
      </c>
      <c r="K162" s="1">
        <f t="shared" si="47"/>
        <v>44.9</v>
      </c>
      <c r="L162" s="1">
        <f t="shared" si="48"/>
        <v>0</v>
      </c>
      <c r="M162" s="1">
        <f t="shared" si="49"/>
        <v>0</v>
      </c>
      <c r="N162" s="1">
        <f t="shared" si="50"/>
        <v>0</v>
      </c>
      <c r="O162" s="1">
        <f t="shared" si="51"/>
        <v>0</v>
      </c>
      <c r="P162" s="1">
        <f t="shared" si="52"/>
        <v>44.9</v>
      </c>
      <c r="Q162" s="1">
        <f t="shared" si="53"/>
        <v>0</v>
      </c>
      <c r="R162" s="1">
        <f t="shared" si="54"/>
        <v>0</v>
      </c>
      <c r="S162" s="1">
        <f t="shared" si="55"/>
        <v>0</v>
      </c>
      <c r="U162" s="1">
        <f t="shared" si="56"/>
        <v>0</v>
      </c>
      <c r="V162" s="1">
        <f t="shared" si="46"/>
        <v>0</v>
      </c>
    </row>
    <row r="163" spans="1:22">
      <c r="A163" s="5">
        <v>39659</v>
      </c>
      <c r="D163" s="1">
        <v>44.9</v>
      </c>
      <c r="E163" t="s">
        <v>20</v>
      </c>
      <c r="F163" t="s">
        <v>8</v>
      </c>
      <c r="G163" t="s">
        <v>122</v>
      </c>
      <c r="K163" s="1">
        <f t="shared" si="47"/>
        <v>44.9</v>
      </c>
      <c r="L163" s="1">
        <f t="shared" si="48"/>
        <v>0</v>
      </c>
      <c r="M163" s="1">
        <f t="shared" si="49"/>
        <v>0</v>
      </c>
      <c r="N163" s="1">
        <f t="shared" si="50"/>
        <v>0</v>
      </c>
      <c r="O163" s="1">
        <f t="shared" si="51"/>
        <v>0</v>
      </c>
      <c r="P163" s="1">
        <f t="shared" si="52"/>
        <v>0</v>
      </c>
      <c r="Q163" s="1">
        <f t="shared" si="53"/>
        <v>0</v>
      </c>
      <c r="R163" s="1">
        <f t="shared" si="54"/>
        <v>44.9</v>
      </c>
      <c r="S163" s="1">
        <f t="shared" si="55"/>
        <v>0</v>
      </c>
      <c r="U163" s="1">
        <f t="shared" si="56"/>
        <v>0</v>
      </c>
      <c r="V163" s="1">
        <f t="shared" si="46"/>
        <v>0</v>
      </c>
    </row>
    <row r="164" spans="1:22">
      <c r="A164" s="5">
        <v>39659</v>
      </c>
      <c r="B164" s="1">
        <v>30</v>
      </c>
      <c r="C164" t="s">
        <v>56</v>
      </c>
      <c r="D164" s="1">
        <v>39.9</v>
      </c>
      <c r="E164" t="s">
        <v>56</v>
      </c>
      <c r="F164" t="s">
        <v>8</v>
      </c>
      <c r="G164" t="s">
        <v>122</v>
      </c>
      <c r="K164" s="1">
        <f t="shared" si="47"/>
        <v>0</v>
      </c>
      <c r="L164" s="1">
        <f t="shared" si="48"/>
        <v>0</v>
      </c>
      <c r="M164" s="1">
        <f t="shared" si="49"/>
        <v>0</v>
      </c>
      <c r="N164" s="1">
        <f t="shared" si="50"/>
        <v>0</v>
      </c>
      <c r="O164" s="1">
        <f t="shared" si="51"/>
        <v>0</v>
      </c>
      <c r="P164" s="1">
        <f t="shared" si="52"/>
        <v>0</v>
      </c>
      <c r="Q164" s="1">
        <f t="shared" si="53"/>
        <v>0</v>
      </c>
      <c r="R164" s="1">
        <f t="shared" si="54"/>
        <v>39.9</v>
      </c>
      <c r="S164" s="1">
        <f t="shared" si="55"/>
        <v>0</v>
      </c>
      <c r="U164" s="1">
        <f t="shared" si="56"/>
        <v>39.9</v>
      </c>
      <c r="V164" s="1">
        <f t="shared" si="46"/>
        <v>0</v>
      </c>
    </row>
    <row r="165" spans="1:22">
      <c r="A165" s="5">
        <v>39659</v>
      </c>
      <c r="D165" s="1">
        <v>30</v>
      </c>
      <c r="E165" t="s">
        <v>20</v>
      </c>
      <c r="F165" t="s">
        <v>8</v>
      </c>
      <c r="G165" t="s">
        <v>54</v>
      </c>
      <c r="K165" s="1">
        <f t="shared" si="47"/>
        <v>30</v>
      </c>
      <c r="L165" s="1">
        <f t="shared" si="48"/>
        <v>0</v>
      </c>
      <c r="M165" s="1">
        <f t="shared" si="49"/>
        <v>0</v>
      </c>
      <c r="N165" s="1">
        <f t="shared" si="50"/>
        <v>0</v>
      </c>
      <c r="O165" s="1">
        <f t="shared" si="51"/>
        <v>0</v>
      </c>
      <c r="P165" s="1">
        <f t="shared" si="52"/>
        <v>0</v>
      </c>
      <c r="Q165" s="1">
        <f t="shared" si="53"/>
        <v>0</v>
      </c>
      <c r="R165" s="1">
        <f t="shared" si="54"/>
        <v>30</v>
      </c>
      <c r="S165" s="1">
        <f t="shared" si="55"/>
        <v>0</v>
      </c>
      <c r="U165" s="1">
        <f t="shared" si="56"/>
        <v>0</v>
      </c>
      <c r="V165" s="1">
        <f t="shared" si="46"/>
        <v>0</v>
      </c>
    </row>
    <row r="166" spans="1:22">
      <c r="A166" s="5">
        <v>39659</v>
      </c>
      <c r="D166" s="1">
        <v>42.57</v>
      </c>
      <c r="E166" t="s">
        <v>19</v>
      </c>
      <c r="F166" t="s">
        <v>29</v>
      </c>
      <c r="K166" s="1">
        <f t="shared" si="47"/>
        <v>0</v>
      </c>
      <c r="L166" s="1">
        <f t="shared" si="48"/>
        <v>42.57</v>
      </c>
      <c r="M166" s="1">
        <f t="shared" si="49"/>
        <v>0</v>
      </c>
      <c r="N166" s="1">
        <f t="shared" si="50"/>
        <v>0</v>
      </c>
      <c r="O166" s="1">
        <f t="shared" si="51"/>
        <v>0</v>
      </c>
      <c r="P166" s="1">
        <f t="shared" si="52"/>
        <v>0</v>
      </c>
      <c r="Q166" s="1">
        <f t="shared" si="53"/>
        <v>0</v>
      </c>
      <c r="R166" s="1">
        <f t="shared" si="54"/>
        <v>0</v>
      </c>
      <c r="S166" s="1">
        <f t="shared" si="55"/>
        <v>0</v>
      </c>
      <c r="U166" s="1">
        <f t="shared" si="56"/>
        <v>0</v>
      </c>
      <c r="V166" s="1">
        <f t="shared" si="46"/>
        <v>0</v>
      </c>
    </row>
    <row r="167" spans="1:22">
      <c r="A167" s="5">
        <v>39659</v>
      </c>
      <c r="D167" s="1">
        <v>93.75</v>
      </c>
      <c r="E167" t="s">
        <v>21</v>
      </c>
      <c r="K167" s="1">
        <f t="shared" si="47"/>
        <v>0</v>
      </c>
      <c r="L167" s="1">
        <f t="shared" si="48"/>
        <v>0</v>
      </c>
      <c r="M167" s="1">
        <f t="shared" si="49"/>
        <v>93.75</v>
      </c>
      <c r="N167" s="1">
        <f t="shared" si="50"/>
        <v>0</v>
      </c>
      <c r="O167" s="1">
        <f t="shared" si="51"/>
        <v>0</v>
      </c>
      <c r="P167" s="1">
        <f t="shared" si="52"/>
        <v>0</v>
      </c>
      <c r="Q167" s="1">
        <f t="shared" si="53"/>
        <v>0</v>
      </c>
      <c r="R167" s="1">
        <f t="shared" si="54"/>
        <v>0</v>
      </c>
      <c r="S167" s="1">
        <f t="shared" si="55"/>
        <v>0</v>
      </c>
      <c r="U167" s="1">
        <f t="shared" si="56"/>
        <v>0</v>
      </c>
      <c r="V167" s="1">
        <f t="shared" si="46"/>
        <v>0</v>
      </c>
    </row>
    <row r="168" spans="1:22">
      <c r="A168" s="5">
        <v>39660</v>
      </c>
      <c r="D168" s="1">
        <v>45</v>
      </c>
      <c r="E168" t="s">
        <v>20</v>
      </c>
      <c r="F168" t="s">
        <v>8</v>
      </c>
      <c r="G168" t="s">
        <v>123</v>
      </c>
      <c r="K168" s="1">
        <f t="shared" si="47"/>
        <v>45</v>
      </c>
      <c r="L168" s="1">
        <f t="shared" si="48"/>
        <v>0</v>
      </c>
      <c r="M168" s="1">
        <f t="shared" si="49"/>
        <v>0</v>
      </c>
      <c r="N168" s="1">
        <f t="shared" si="50"/>
        <v>0</v>
      </c>
      <c r="O168" s="1">
        <f t="shared" si="51"/>
        <v>0</v>
      </c>
      <c r="P168" s="1">
        <f t="shared" si="52"/>
        <v>0</v>
      </c>
      <c r="Q168" s="1">
        <f t="shared" si="53"/>
        <v>0</v>
      </c>
      <c r="R168" s="1">
        <f t="shared" si="54"/>
        <v>45</v>
      </c>
      <c r="S168" s="1">
        <f t="shared" si="55"/>
        <v>0</v>
      </c>
      <c r="U168" s="1">
        <f t="shared" si="56"/>
        <v>0</v>
      </c>
      <c r="V168" s="1">
        <f t="shared" si="46"/>
        <v>0</v>
      </c>
    </row>
    <row r="169" spans="1:22">
      <c r="A169" s="5">
        <v>39660</v>
      </c>
      <c r="D169" s="1">
        <v>125</v>
      </c>
      <c r="E169" t="s">
        <v>21</v>
      </c>
      <c r="K169" s="1">
        <f t="shared" si="47"/>
        <v>0</v>
      </c>
      <c r="L169" s="1">
        <f t="shared" si="48"/>
        <v>0</v>
      </c>
      <c r="M169" s="1">
        <f t="shared" si="49"/>
        <v>125</v>
      </c>
      <c r="N169" s="1">
        <f t="shared" si="50"/>
        <v>0</v>
      </c>
      <c r="O169" s="1">
        <f t="shared" si="51"/>
        <v>0</v>
      </c>
      <c r="P169" s="1">
        <f t="shared" si="52"/>
        <v>0</v>
      </c>
      <c r="Q169" s="1">
        <f t="shared" si="53"/>
        <v>0</v>
      </c>
      <c r="R169" s="1">
        <f t="shared" si="54"/>
        <v>0</v>
      </c>
      <c r="S169" s="1">
        <f t="shared" si="55"/>
        <v>0</v>
      </c>
      <c r="U169" s="1">
        <f t="shared" si="56"/>
        <v>0</v>
      </c>
      <c r="V169" s="1">
        <f t="shared" si="46"/>
        <v>0</v>
      </c>
    </row>
    <row r="170" spans="1:22">
      <c r="A170" s="5">
        <v>39660</v>
      </c>
      <c r="D170" s="1">
        <v>32.85</v>
      </c>
      <c r="E170" t="s">
        <v>19</v>
      </c>
      <c r="F170" t="s">
        <v>29</v>
      </c>
      <c r="K170" s="1">
        <f t="shared" si="47"/>
        <v>0</v>
      </c>
      <c r="L170" s="1">
        <f t="shared" si="48"/>
        <v>32.85</v>
      </c>
      <c r="M170" s="1">
        <f t="shared" si="49"/>
        <v>0</v>
      </c>
      <c r="N170" s="1">
        <f t="shared" si="50"/>
        <v>0</v>
      </c>
      <c r="O170" s="1">
        <f t="shared" si="51"/>
        <v>0</v>
      </c>
      <c r="P170" s="1">
        <f t="shared" si="52"/>
        <v>0</v>
      </c>
      <c r="Q170" s="1">
        <f t="shared" si="53"/>
        <v>0</v>
      </c>
      <c r="R170" s="1">
        <f t="shared" si="54"/>
        <v>0</v>
      </c>
      <c r="S170" s="1">
        <f t="shared" si="55"/>
        <v>0</v>
      </c>
      <c r="U170" s="1">
        <f t="shared" si="56"/>
        <v>0</v>
      </c>
      <c r="V170" s="1">
        <f t="shared" si="46"/>
        <v>0</v>
      </c>
    </row>
    <row r="171" spans="1:22">
      <c r="A171" s="5">
        <v>39660</v>
      </c>
      <c r="D171" s="1">
        <v>64.900000000000006</v>
      </c>
      <c r="E171" t="s">
        <v>20</v>
      </c>
      <c r="F171" t="s">
        <v>5</v>
      </c>
      <c r="G171" t="s">
        <v>85</v>
      </c>
      <c r="K171" s="1">
        <f t="shared" si="47"/>
        <v>64.900000000000006</v>
      </c>
      <c r="L171" s="1">
        <f t="shared" si="48"/>
        <v>0</v>
      </c>
      <c r="M171" s="1">
        <f t="shared" si="49"/>
        <v>0</v>
      </c>
      <c r="N171" s="1">
        <f t="shared" si="50"/>
        <v>0</v>
      </c>
      <c r="O171" s="1">
        <f t="shared" si="51"/>
        <v>0</v>
      </c>
      <c r="P171" s="1">
        <f t="shared" si="52"/>
        <v>64.900000000000006</v>
      </c>
      <c r="Q171" s="1">
        <f t="shared" si="53"/>
        <v>0</v>
      </c>
      <c r="R171" s="1">
        <f t="shared" si="54"/>
        <v>0</v>
      </c>
      <c r="S171" s="1">
        <f t="shared" si="55"/>
        <v>0</v>
      </c>
      <c r="U171" s="1">
        <f t="shared" si="56"/>
        <v>0</v>
      </c>
      <c r="V171" s="1">
        <f t="shared" si="46"/>
        <v>0</v>
      </c>
    </row>
    <row r="172" spans="1:22">
      <c r="A172" s="5">
        <v>39660</v>
      </c>
      <c r="D172" s="1">
        <v>39.9</v>
      </c>
      <c r="E172" t="s">
        <v>56</v>
      </c>
      <c r="F172" t="s">
        <v>5</v>
      </c>
      <c r="G172" t="s">
        <v>78</v>
      </c>
      <c r="K172" s="1">
        <f t="shared" si="47"/>
        <v>0</v>
      </c>
      <c r="L172" s="1">
        <f t="shared" si="48"/>
        <v>0</v>
      </c>
      <c r="M172" s="1">
        <f t="shared" si="49"/>
        <v>0</v>
      </c>
      <c r="N172" s="1">
        <f t="shared" si="50"/>
        <v>0</v>
      </c>
      <c r="O172" s="1">
        <f t="shared" si="51"/>
        <v>0</v>
      </c>
      <c r="P172" s="1">
        <f t="shared" si="52"/>
        <v>39.9</v>
      </c>
      <c r="Q172" s="1">
        <f t="shared" si="53"/>
        <v>0</v>
      </c>
      <c r="R172" s="1">
        <f t="shared" si="54"/>
        <v>0</v>
      </c>
      <c r="S172" s="1">
        <f t="shared" si="55"/>
        <v>0</v>
      </c>
      <c r="U172" s="1">
        <f t="shared" si="56"/>
        <v>39.9</v>
      </c>
      <c r="V172" s="1">
        <f t="shared" si="46"/>
        <v>0</v>
      </c>
    </row>
    <row r="173" spans="1:22">
      <c r="A173" s="5">
        <v>39660</v>
      </c>
      <c r="D173" s="1">
        <v>24.9</v>
      </c>
      <c r="E173" t="s">
        <v>20</v>
      </c>
      <c r="F173" t="s">
        <v>6</v>
      </c>
      <c r="G173" t="s">
        <v>124</v>
      </c>
      <c r="K173" s="1">
        <f t="shared" si="47"/>
        <v>24.9</v>
      </c>
      <c r="L173" s="1">
        <f t="shared" si="48"/>
        <v>0</v>
      </c>
      <c r="M173" s="1">
        <f t="shared" si="49"/>
        <v>0</v>
      </c>
      <c r="N173" s="1">
        <f t="shared" si="50"/>
        <v>0</v>
      </c>
      <c r="O173" s="1">
        <f t="shared" si="51"/>
        <v>24.9</v>
      </c>
      <c r="P173" s="1">
        <f t="shared" si="52"/>
        <v>0</v>
      </c>
      <c r="Q173" s="1">
        <f t="shared" si="53"/>
        <v>0</v>
      </c>
      <c r="R173" s="1">
        <f t="shared" si="54"/>
        <v>0</v>
      </c>
      <c r="S173" s="1">
        <f t="shared" si="55"/>
        <v>0</v>
      </c>
      <c r="U173" s="1">
        <f t="shared" si="56"/>
        <v>0</v>
      </c>
      <c r="V173" s="1">
        <f t="shared" si="46"/>
        <v>0</v>
      </c>
    </row>
    <row r="174" spans="1:22">
      <c r="A174" s="5">
        <v>39660</v>
      </c>
      <c r="D174" s="1">
        <v>24.9</v>
      </c>
      <c r="E174" t="s">
        <v>20</v>
      </c>
      <c r="F174" t="s">
        <v>8</v>
      </c>
      <c r="G174" t="s">
        <v>125</v>
      </c>
      <c r="K174" s="1">
        <f t="shared" si="47"/>
        <v>24.9</v>
      </c>
      <c r="L174" s="1">
        <f t="shared" si="48"/>
        <v>0</v>
      </c>
      <c r="M174" s="1">
        <f t="shared" si="49"/>
        <v>0</v>
      </c>
      <c r="N174" s="1">
        <f t="shared" si="50"/>
        <v>0</v>
      </c>
      <c r="O174" s="1">
        <f t="shared" si="51"/>
        <v>0</v>
      </c>
      <c r="P174" s="1">
        <f t="shared" si="52"/>
        <v>0</v>
      </c>
      <c r="Q174" s="1">
        <f t="shared" si="53"/>
        <v>0</v>
      </c>
      <c r="R174" s="1">
        <f t="shared" si="54"/>
        <v>24.9</v>
      </c>
      <c r="S174" s="1">
        <f t="shared" si="55"/>
        <v>0</v>
      </c>
      <c r="U174" s="1">
        <f t="shared" si="56"/>
        <v>0</v>
      </c>
      <c r="V174" s="1">
        <f t="shared" si="46"/>
        <v>0</v>
      </c>
    </row>
    <row r="175" spans="1:22">
      <c r="A175" s="5"/>
      <c r="K175" s="1">
        <f t="shared" si="47"/>
        <v>0</v>
      </c>
      <c r="L175" s="1">
        <f t="shared" si="48"/>
        <v>0</v>
      </c>
      <c r="M175" s="1">
        <f t="shared" si="49"/>
        <v>0</v>
      </c>
      <c r="N175" s="1">
        <f t="shared" si="50"/>
        <v>0</v>
      </c>
      <c r="O175" s="1">
        <f t="shared" si="51"/>
        <v>0</v>
      </c>
      <c r="P175" s="1">
        <f t="shared" si="52"/>
        <v>0</v>
      </c>
      <c r="Q175" s="1">
        <f t="shared" si="53"/>
        <v>0</v>
      </c>
      <c r="R175" s="1">
        <f t="shared" si="54"/>
        <v>0</v>
      </c>
      <c r="S175" s="1">
        <f t="shared" si="55"/>
        <v>0</v>
      </c>
      <c r="U175" s="1">
        <f t="shared" si="56"/>
        <v>0</v>
      </c>
      <c r="V175" s="1">
        <f t="shared" si="46"/>
        <v>0</v>
      </c>
    </row>
    <row r="176" spans="1:22">
      <c r="A176" s="5"/>
      <c r="K176" s="1">
        <f t="shared" si="47"/>
        <v>0</v>
      </c>
      <c r="L176" s="1">
        <f t="shared" si="48"/>
        <v>0</v>
      </c>
      <c r="M176" s="1">
        <f t="shared" si="49"/>
        <v>0</v>
      </c>
      <c r="N176" s="1">
        <f t="shared" si="50"/>
        <v>0</v>
      </c>
      <c r="O176" s="1">
        <f t="shared" si="51"/>
        <v>0</v>
      </c>
      <c r="P176" s="1">
        <f t="shared" si="52"/>
        <v>0</v>
      </c>
      <c r="Q176" s="1">
        <f t="shared" si="53"/>
        <v>0</v>
      </c>
      <c r="R176" s="1">
        <f t="shared" si="54"/>
        <v>0</v>
      </c>
      <c r="S176" s="1">
        <f t="shared" si="55"/>
        <v>0</v>
      </c>
      <c r="U176" s="1">
        <f t="shared" si="56"/>
        <v>0</v>
      </c>
      <c r="V176" s="1">
        <f t="shared" si="46"/>
        <v>0</v>
      </c>
    </row>
    <row r="177" spans="1:22">
      <c r="A177" s="5"/>
      <c r="K177" s="1">
        <f t="shared" si="47"/>
        <v>0</v>
      </c>
      <c r="L177" s="1">
        <f t="shared" si="48"/>
        <v>0</v>
      </c>
      <c r="M177" s="1">
        <f t="shared" si="49"/>
        <v>0</v>
      </c>
      <c r="N177" s="1">
        <f t="shared" si="50"/>
        <v>0</v>
      </c>
      <c r="O177" s="1">
        <f t="shared" si="51"/>
        <v>0</v>
      </c>
      <c r="P177" s="1">
        <f t="shared" si="52"/>
        <v>0</v>
      </c>
      <c r="Q177" s="1">
        <f t="shared" si="53"/>
        <v>0</v>
      </c>
      <c r="R177" s="1">
        <f t="shared" si="54"/>
        <v>0</v>
      </c>
      <c r="S177" s="1">
        <f t="shared" si="55"/>
        <v>0</v>
      </c>
      <c r="U177" s="1">
        <f t="shared" si="56"/>
        <v>0</v>
      </c>
      <c r="V177" s="1">
        <f t="shared" si="46"/>
        <v>0</v>
      </c>
    </row>
    <row r="178" spans="1:22">
      <c r="A178" s="5"/>
      <c r="K178" s="1">
        <f t="shared" si="47"/>
        <v>0</v>
      </c>
      <c r="L178" s="1">
        <f t="shared" si="48"/>
        <v>0</v>
      </c>
      <c r="M178" s="1">
        <f t="shared" si="49"/>
        <v>0</v>
      </c>
      <c r="N178" s="1">
        <f t="shared" si="50"/>
        <v>0</v>
      </c>
      <c r="O178" s="1">
        <f t="shared" si="51"/>
        <v>0</v>
      </c>
      <c r="P178" s="1">
        <f t="shared" si="52"/>
        <v>0</v>
      </c>
      <c r="Q178" s="1">
        <f t="shared" si="53"/>
        <v>0</v>
      </c>
      <c r="R178" s="1">
        <f t="shared" si="54"/>
        <v>0</v>
      </c>
      <c r="S178" s="1">
        <f t="shared" si="55"/>
        <v>0</v>
      </c>
      <c r="U178" s="1">
        <f t="shared" si="56"/>
        <v>0</v>
      </c>
      <c r="V178" s="1">
        <f t="shared" si="46"/>
        <v>0</v>
      </c>
    </row>
    <row r="179" spans="1:22">
      <c r="A179" s="5"/>
      <c r="K179" s="1">
        <f t="shared" si="47"/>
        <v>0</v>
      </c>
      <c r="L179" s="1">
        <f t="shared" si="48"/>
        <v>0</v>
      </c>
      <c r="M179" s="1">
        <f t="shared" si="49"/>
        <v>0</v>
      </c>
      <c r="N179" s="1">
        <f t="shared" si="50"/>
        <v>0</v>
      </c>
      <c r="O179" s="1">
        <f t="shared" si="51"/>
        <v>0</v>
      </c>
      <c r="P179" s="1">
        <f t="shared" si="52"/>
        <v>0</v>
      </c>
      <c r="Q179" s="1">
        <f t="shared" si="53"/>
        <v>0</v>
      </c>
      <c r="R179" s="1">
        <f t="shared" si="54"/>
        <v>0</v>
      </c>
      <c r="S179" s="1">
        <f t="shared" si="55"/>
        <v>0</v>
      </c>
      <c r="U179" s="1">
        <f t="shared" si="56"/>
        <v>0</v>
      </c>
      <c r="V179" s="1">
        <f t="shared" si="46"/>
        <v>0</v>
      </c>
    </row>
    <row r="180" spans="1:22">
      <c r="A180" s="5"/>
      <c r="K180" s="1">
        <f t="shared" si="47"/>
        <v>0</v>
      </c>
      <c r="L180" s="1">
        <f t="shared" si="48"/>
        <v>0</v>
      </c>
      <c r="M180" s="1">
        <f t="shared" si="49"/>
        <v>0</v>
      </c>
      <c r="N180" s="1">
        <f t="shared" si="50"/>
        <v>0</v>
      </c>
      <c r="O180" s="1">
        <f t="shared" si="51"/>
        <v>0</v>
      </c>
      <c r="P180" s="1">
        <f t="shared" si="52"/>
        <v>0</v>
      </c>
      <c r="Q180" s="1">
        <f t="shared" si="53"/>
        <v>0</v>
      </c>
      <c r="R180" s="1">
        <f t="shared" si="54"/>
        <v>0</v>
      </c>
      <c r="S180" s="1">
        <f t="shared" si="55"/>
        <v>0</v>
      </c>
      <c r="U180" s="1">
        <f t="shared" si="56"/>
        <v>0</v>
      </c>
      <c r="V180" s="1">
        <f t="shared" si="46"/>
        <v>0</v>
      </c>
    </row>
  </sheetData>
  <mergeCells count="2">
    <mergeCell ref="G1:H1"/>
    <mergeCell ref="Z28:AA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00"/>
  <sheetViews>
    <sheetView topLeftCell="A138" workbookViewId="0">
      <selection activeCell="G170" sqref="G170"/>
    </sheetView>
  </sheetViews>
  <sheetFormatPr defaultRowHeight="15"/>
  <cols>
    <col min="2" max="2" width="10.5703125" bestFit="1" customWidth="1"/>
    <col min="3" max="3" width="16.7109375" bestFit="1" customWidth="1"/>
    <col min="4" max="4" width="10.5703125" bestFit="1" customWidth="1"/>
    <col min="7" max="7" width="25.7109375" bestFit="1" customWidth="1"/>
    <col min="8" max="8" width="12.140625" bestFit="1" customWidth="1"/>
    <col min="9" max="9" width="14.28515625" bestFit="1" customWidth="1"/>
    <col min="11" max="11" width="10.5703125" bestFit="1" customWidth="1"/>
    <col min="12" max="12" width="9.5703125" bestFit="1" customWidth="1"/>
    <col min="13" max="15" width="10.5703125" bestFit="1" customWidth="1"/>
    <col min="16" max="16" width="9.5703125" bestFit="1" customWidth="1"/>
    <col min="17" max="17" width="10.140625" bestFit="1" customWidth="1"/>
    <col min="18" max="20" width="10.5703125" bestFit="1" customWidth="1"/>
    <col min="21" max="21" width="9.5703125" bestFit="1" customWidth="1"/>
    <col min="22" max="22" width="11.42578125" bestFit="1" customWidth="1"/>
    <col min="23" max="24" width="10.5703125" bestFit="1" customWidth="1"/>
    <col min="25" max="25" width="9.5703125" bestFit="1" customWidth="1"/>
  </cols>
  <sheetData>
    <row r="1" spans="1:25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  <c r="W1" t="s">
        <v>19</v>
      </c>
      <c r="X1" t="s">
        <v>132</v>
      </c>
      <c r="Y1" t="s">
        <v>107</v>
      </c>
    </row>
    <row r="2" spans="1:25">
      <c r="A2" s="5">
        <v>39661</v>
      </c>
      <c r="B2" s="4">
        <v>595.70000000000005</v>
      </c>
      <c r="C2" t="s">
        <v>132</v>
      </c>
      <c r="D2" s="1">
        <v>22.9</v>
      </c>
      <c r="E2" t="s">
        <v>20</v>
      </c>
      <c r="F2" t="s">
        <v>6</v>
      </c>
      <c r="G2" s="6" t="s">
        <v>1</v>
      </c>
      <c r="H2" s="6" t="s">
        <v>0</v>
      </c>
      <c r="I2" s="6"/>
      <c r="K2" s="1">
        <f>IF(E2="lojas",D2,0)</f>
        <v>22.9</v>
      </c>
      <c r="L2" s="1">
        <f>IF(E2="lanhouse",D2,0)</f>
        <v>0</v>
      </c>
      <c r="M2" s="1">
        <f>IF(E2="celular",D2,0)</f>
        <v>0</v>
      </c>
      <c r="N2" s="1">
        <f>IF(F2="caixa",D2,0)</f>
        <v>0</v>
      </c>
      <c r="O2" s="1">
        <f>IF(F2="bb",D2,0)</f>
        <v>22.9</v>
      </c>
      <c r="P2" s="1">
        <f>IF(F2="bradesco",D2,0)</f>
        <v>0</v>
      </c>
      <c r="Q2" s="1">
        <f>IF(F2="banco real",D2,0)</f>
        <v>0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  <c r="W2" s="1">
        <f>IF(C2="lanhouse",B2,0)</f>
        <v>0</v>
      </c>
      <c r="X2" s="1">
        <f>IF(C2="lojapro",B2,0)</f>
        <v>595.70000000000005</v>
      </c>
      <c r="Y2" s="1">
        <f>IF(E2="serviços",D2,0)</f>
        <v>0</v>
      </c>
    </row>
    <row r="3" spans="1:25" ht="15.75">
      <c r="A3" s="5">
        <v>39661</v>
      </c>
      <c r="B3" s="4">
        <v>70.23</v>
      </c>
      <c r="C3" t="s">
        <v>25</v>
      </c>
      <c r="D3" s="1">
        <v>24.9</v>
      </c>
      <c r="E3" t="s">
        <v>20</v>
      </c>
      <c r="F3" t="s">
        <v>13</v>
      </c>
      <c r="G3" s="8">
        <f>SUM(D2:D180)</f>
        <v>7733.3999999999842</v>
      </c>
      <c r="H3" s="7">
        <f>SUM(B2:B180)</f>
        <v>5106.51</v>
      </c>
      <c r="I3" s="12">
        <f>SUM(G3-H3)</f>
        <v>2626.889999999984</v>
      </c>
      <c r="K3" s="1">
        <f t="shared" ref="K3:K66" si="0">IF(E3="lojas",D3,0)</f>
        <v>24.9</v>
      </c>
      <c r="L3" s="1">
        <f t="shared" ref="L3:L66" si="1">IF(E3="lanhouse",D3,0)</f>
        <v>0</v>
      </c>
      <c r="M3" s="1">
        <f t="shared" ref="M3:M66" si="2">IF(E3="celular",D3,0)</f>
        <v>0</v>
      </c>
      <c r="N3" s="1">
        <f t="shared" ref="N3:N66" si="3">IF(F3="caixa",D3,0)</f>
        <v>0</v>
      </c>
      <c r="O3" s="1">
        <f>IF(F3="bb",D3,0)</f>
        <v>0</v>
      </c>
      <c r="P3" s="1">
        <f t="shared" ref="P3:P66" si="4">IF(F3="bradesco",D3,0)</f>
        <v>0</v>
      </c>
      <c r="Q3" s="1">
        <f t="shared" ref="Q3:Q66" si="5">IF(F3="banco real",D3,0)</f>
        <v>24.9</v>
      </c>
      <c r="R3" s="1">
        <f t="shared" ref="R3:R66" si="6">IF(F3="itau",D3,0)</f>
        <v>0</v>
      </c>
      <c r="S3" s="1">
        <f t="shared" ref="S3:S66" si="7">IF(F3="pseg",D3,0)</f>
        <v>0</v>
      </c>
      <c r="T3" s="1">
        <f t="shared" ref="T3:T66" si="8">IF(C3="pessoal",B3,0)</f>
        <v>70.23</v>
      </c>
      <c r="U3" s="1">
        <f t="shared" ref="U3:U66" si="9">IF(E3="dominios",D3,0)</f>
        <v>0</v>
      </c>
      <c r="V3" s="1">
        <f t="shared" ref="V3:V66" si="10">IF(C3="publicidade",B3,0)</f>
        <v>0</v>
      </c>
      <c r="W3" s="1">
        <f t="shared" ref="W3:W66" si="11">IF(C3="lanhouse",B3,0)</f>
        <v>0</v>
      </c>
      <c r="X3" s="1">
        <f t="shared" ref="X3:X66" si="12">IF(C3="lojapro",B3,0)</f>
        <v>0</v>
      </c>
      <c r="Y3" s="1">
        <f t="shared" ref="Y3:Y66" si="13">IF(E3="serviços",D3,0)</f>
        <v>0</v>
      </c>
    </row>
    <row r="4" spans="1:25">
      <c r="A4" s="5">
        <v>39661</v>
      </c>
      <c r="B4" s="1">
        <v>291.32</v>
      </c>
      <c r="C4" t="s">
        <v>126</v>
      </c>
      <c r="D4" s="1">
        <v>24.9</v>
      </c>
      <c r="E4" t="s">
        <v>20</v>
      </c>
      <c r="F4" t="s">
        <v>7</v>
      </c>
      <c r="H4" t="s">
        <v>1</v>
      </c>
      <c r="I4" t="s">
        <v>0</v>
      </c>
      <c r="K4" s="1">
        <f t="shared" si="0"/>
        <v>24.9</v>
      </c>
      <c r="L4" s="1">
        <f t="shared" si="1"/>
        <v>0</v>
      </c>
      <c r="M4" s="1">
        <f t="shared" si="2"/>
        <v>0</v>
      </c>
      <c r="N4" s="1">
        <f t="shared" si="3"/>
        <v>24.9</v>
      </c>
      <c r="O4" s="1">
        <f t="shared" ref="O4:O67" si="14">IF(F4="bb",D4,0)</f>
        <v>0</v>
      </c>
      <c r="P4" s="1">
        <f t="shared" si="4"/>
        <v>0</v>
      </c>
      <c r="Q4" s="1">
        <f t="shared" si="5"/>
        <v>0</v>
      </c>
      <c r="R4" s="1">
        <f t="shared" si="6"/>
        <v>0</v>
      </c>
      <c r="S4" s="1">
        <f t="shared" si="7"/>
        <v>0</v>
      </c>
      <c r="T4" s="1">
        <f t="shared" si="8"/>
        <v>0</v>
      </c>
      <c r="U4" s="1">
        <f t="shared" si="9"/>
        <v>0</v>
      </c>
      <c r="V4" s="1">
        <f t="shared" si="10"/>
        <v>291.32</v>
      </c>
      <c r="W4" s="1">
        <f t="shared" si="11"/>
        <v>0</v>
      </c>
      <c r="X4" s="1">
        <f t="shared" si="12"/>
        <v>0</v>
      </c>
      <c r="Y4" s="1">
        <f t="shared" si="13"/>
        <v>0</v>
      </c>
    </row>
    <row r="5" spans="1:25">
      <c r="A5" s="5">
        <v>39661</v>
      </c>
      <c r="B5" s="1">
        <v>80</v>
      </c>
      <c r="C5" t="s">
        <v>19</v>
      </c>
      <c r="D5" s="1">
        <v>39.9</v>
      </c>
      <c r="E5" t="s">
        <v>56</v>
      </c>
      <c r="F5" t="s">
        <v>7</v>
      </c>
      <c r="H5" s="11">
        <f>SUM(L2:L200)</f>
        <v>1294.5300000000002</v>
      </c>
      <c r="J5" s="17" t="s">
        <v>19</v>
      </c>
      <c r="K5" s="1">
        <f t="shared" si="0"/>
        <v>0</v>
      </c>
      <c r="L5" s="1">
        <f t="shared" si="1"/>
        <v>0</v>
      </c>
      <c r="M5" s="1">
        <f t="shared" si="2"/>
        <v>0</v>
      </c>
      <c r="N5" s="1">
        <f t="shared" si="3"/>
        <v>39.9</v>
      </c>
      <c r="O5" s="1">
        <f t="shared" si="14"/>
        <v>0</v>
      </c>
      <c r="P5" s="1">
        <f t="shared" si="4"/>
        <v>0</v>
      </c>
      <c r="Q5" s="1">
        <f t="shared" si="5"/>
        <v>0</v>
      </c>
      <c r="R5" s="1">
        <f t="shared" si="6"/>
        <v>0</v>
      </c>
      <c r="S5" s="1">
        <f t="shared" si="7"/>
        <v>0</v>
      </c>
      <c r="T5" s="1">
        <f t="shared" si="8"/>
        <v>0</v>
      </c>
      <c r="U5" s="1">
        <f t="shared" si="9"/>
        <v>39.9</v>
      </c>
      <c r="V5" s="1">
        <f t="shared" si="10"/>
        <v>0</v>
      </c>
      <c r="W5" s="1">
        <f t="shared" si="11"/>
        <v>80</v>
      </c>
      <c r="X5" s="1">
        <f t="shared" si="12"/>
        <v>0</v>
      </c>
      <c r="Y5" s="1">
        <f t="shared" si="13"/>
        <v>0</v>
      </c>
    </row>
    <row r="6" spans="1:25">
      <c r="A6" s="5">
        <v>39661</v>
      </c>
      <c r="B6" s="1">
        <v>92</v>
      </c>
      <c r="C6" t="s">
        <v>25</v>
      </c>
      <c r="D6" s="1">
        <v>59.85</v>
      </c>
      <c r="E6" t="s">
        <v>19</v>
      </c>
      <c r="F6" t="s">
        <v>29</v>
      </c>
      <c r="H6" s="10">
        <f>SUM(K2:K200)</f>
        <v>3666.0200000000041</v>
      </c>
      <c r="J6" s="18" t="s">
        <v>20</v>
      </c>
      <c r="K6" s="1">
        <f t="shared" si="0"/>
        <v>0</v>
      </c>
      <c r="L6" s="1">
        <f t="shared" si="1"/>
        <v>59.85</v>
      </c>
      <c r="M6" s="1">
        <f t="shared" si="2"/>
        <v>0</v>
      </c>
      <c r="N6" s="1">
        <f t="shared" si="3"/>
        <v>0</v>
      </c>
      <c r="O6" s="1">
        <f t="shared" si="14"/>
        <v>0</v>
      </c>
      <c r="P6" s="1">
        <f t="shared" si="4"/>
        <v>0</v>
      </c>
      <c r="Q6" s="1">
        <f t="shared" si="5"/>
        <v>0</v>
      </c>
      <c r="R6" s="1">
        <f t="shared" si="6"/>
        <v>0</v>
      </c>
      <c r="S6" s="1">
        <f t="shared" si="7"/>
        <v>0</v>
      </c>
      <c r="T6" s="1">
        <f t="shared" si="8"/>
        <v>92</v>
      </c>
      <c r="U6" s="1">
        <f t="shared" si="9"/>
        <v>0</v>
      </c>
      <c r="V6" s="1">
        <f t="shared" si="10"/>
        <v>0</v>
      </c>
      <c r="W6" s="1">
        <f t="shared" si="11"/>
        <v>0</v>
      </c>
      <c r="X6" s="1">
        <f t="shared" si="12"/>
        <v>0</v>
      </c>
      <c r="Y6" s="1">
        <f t="shared" si="13"/>
        <v>0</v>
      </c>
    </row>
    <row r="7" spans="1:25">
      <c r="A7" s="5">
        <v>39661</v>
      </c>
      <c r="B7" s="1">
        <v>30</v>
      </c>
      <c r="C7" t="s">
        <v>56</v>
      </c>
      <c r="D7" s="1">
        <v>288</v>
      </c>
      <c r="E7" t="s">
        <v>21</v>
      </c>
      <c r="G7" s="9"/>
      <c r="H7" s="1">
        <f>SUM(M2:M200)</f>
        <v>1858.71</v>
      </c>
      <c r="I7" s="13"/>
      <c r="J7" t="s">
        <v>21</v>
      </c>
      <c r="K7" s="1">
        <f t="shared" si="0"/>
        <v>0</v>
      </c>
      <c r="L7" s="1">
        <f t="shared" si="1"/>
        <v>0</v>
      </c>
      <c r="M7" s="1">
        <f t="shared" si="2"/>
        <v>288</v>
      </c>
      <c r="N7" s="1">
        <f t="shared" si="3"/>
        <v>0</v>
      </c>
      <c r="O7" s="1">
        <f t="shared" si="14"/>
        <v>0</v>
      </c>
      <c r="P7" s="1">
        <f t="shared" si="4"/>
        <v>0</v>
      </c>
      <c r="Q7" s="1">
        <f t="shared" si="5"/>
        <v>0</v>
      </c>
      <c r="R7" s="1">
        <f t="shared" si="6"/>
        <v>0</v>
      </c>
      <c r="S7" s="1">
        <f t="shared" si="7"/>
        <v>0</v>
      </c>
      <c r="T7" s="1">
        <f t="shared" si="8"/>
        <v>0</v>
      </c>
      <c r="U7" s="1">
        <f t="shared" si="9"/>
        <v>0</v>
      </c>
      <c r="V7" s="1">
        <f t="shared" si="10"/>
        <v>0</v>
      </c>
      <c r="W7" s="1">
        <f t="shared" si="11"/>
        <v>0</v>
      </c>
      <c r="X7" s="1">
        <f t="shared" si="12"/>
        <v>0</v>
      </c>
      <c r="Y7" s="1">
        <f t="shared" si="13"/>
        <v>0</v>
      </c>
    </row>
    <row r="8" spans="1:25">
      <c r="A8" s="5">
        <v>39662</v>
      </c>
      <c r="B8" s="1">
        <f>67+43+24+3</f>
        <v>137</v>
      </c>
      <c r="C8" t="s">
        <v>25</v>
      </c>
      <c r="D8" s="1">
        <v>17.899999999999999</v>
      </c>
      <c r="E8" t="s">
        <v>20</v>
      </c>
      <c r="F8" t="s">
        <v>5</v>
      </c>
      <c r="G8" s="13" t="s">
        <v>130</v>
      </c>
      <c r="H8" s="14">
        <f>SUM(U2:U200)</f>
        <v>549.19999999999993</v>
      </c>
      <c r="J8" s="19" t="s">
        <v>56</v>
      </c>
      <c r="K8" s="1">
        <f t="shared" si="0"/>
        <v>17.899999999999999</v>
      </c>
      <c r="L8" s="1">
        <f t="shared" si="1"/>
        <v>0</v>
      </c>
      <c r="M8" s="1">
        <f t="shared" si="2"/>
        <v>0</v>
      </c>
      <c r="N8" s="1">
        <f t="shared" si="3"/>
        <v>0</v>
      </c>
      <c r="O8" s="1">
        <f t="shared" si="14"/>
        <v>0</v>
      </c>
      <c r="P8" s="1">
        <f t="shared" si="4"/>
        <v>17.899999999999999</v>
      </c>
      <c r="Q8" s="1">
        <f t="shared" si="5"/>
        <v>0</v>
      </c>
      <c r="R8" s="1">
        <f t="shared" si="6"/>
        <v>0</v>
      </c>
      <c r="S8" s="1">
        <f t="shared" si="7"/>
        <v>0</v>
      </c>
      <c r="T8" s="1">
        <f t="shared" si="8"/>
        <v>137</v>
      </c>
      <c r="U8" s="1">
        <f t="shared" si="9"/>
        <v>0</v>
      </c>
      <c r="V8" s="1">
        <f t="shared" si="10"/>
        <v>0</v>
      </c>
      <c r="W8" s="1">
        <f t="shared" si="11"/>
        <v>0</v>
      </c>
      <c r="X8" s="1">
        <f t="shared" si="12"/>
        <v>0</v>
      </c>
      <c r="Y8" s="1">
        <f t="shared" si="13"/>
        <v>0</v>
      </c>
    </row>
    <row r="9" spans="1:25">
      <c r="A9" s="5">
        <v>39662</v>
      </c>
      <c r="B9" s="4"/>
      <c r="D9" s="1">
        <v>115.5</v>
      </c>
      <c r="E9" t="s">
        <v>21</v>
      </c>
      <c r="G9" s="1"/>
      <c r="H9" s="13">
        <f>SUM(Y2:Y200)</f>
        <v>190</v>
      </c>
      <c r="J9" t="s">
        <v>107</v>
      </c>
      <c r="K9" s="1">
        <f t="shared" si="0"/>
        <v>0</v>
      </c>
      <c r="L9" s="1">
        <f t="shared" si="1"/>
        <v>0</v>
      </c>
      <c r="M9" s="1">
        <f t="shared" si="2"/>
        <v>115.5</v>
      </c>
      <c r="N9" s="1">
        <f t="shared" si="3"/>
        <v>0</v>
      </c>
      <c r="O9" s="1">
        <f t="shared" si="14"/>
        <v>0</v>
      </c>
      <c r="P9" s="1">
        <f t="shared" si="4"/>
        <v>0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0</v>
      </c>
      <c r="U9" s="1">
        <f t="shared" si="9"/>
        <v>0</v>
      </c>
      <c r="V9" s="1">
        <f t="shared" si="10"/>
        <v>0</v>
      </c>
      <c r="W9" s="1">
        <f t="shared" si="11"/>
        <v>0</v>
      </c>
      <c r="X9" s="1">
        <f t="shared" si="12"/>
        <v>0</v>
      </c>
      <c r="Y9" s="1">
        <f t="shared" si="13"/>
        <v>0</v>
      </c>
    </row>
    <row r="10" spans="1:25">
      <c r="A10" s="5">
        <v>39662</v>
      </c>
      <c r="B10" s="4"/>
      <c r="D10" s="1">
        <v>57.31</v>
      </c>
      <c r="E10" t="s">
        <v>19</v>
      </c>
      <c r="G10" s="1"/>
      <c r="H10" t="s">
        <v>7</v>
      </c>
      <c r="I10" s="13">
        <f>SUM(N2:N200)</f>
        <v>719.20999999999981</v>
      </c>
      <c r="K10" s="1">
        <f t="shared" si="0"/>
        <v>0</v>
      </c>
      <c r="L10" s="1">
        <f t="shared" si="1"/>
        <v>57.31</v>
      </c>
      <c r="M10" s="1">
        <f t="shared" si="2"/>
        <v>0</v>
      </c>
      <c r="N10" s="1">
        <f t="shared" si="3"/>
        <v>0</v>
      </c>
      <c r="O10" s="1">
        <f t="shared" si="14"/>
        <v>0</v>
      </c>
      <c r="P10" s="1">
        <f t="shared" si="4"/>
        <v>0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0</v>
      </c>
      <c r="U10" s="1">
        <f t="shared" si="9"/>
        <v>0</v>
      </c>
      <c r="V10" s="1">
        <f t="shared" si="10"/>
        <v>0</v>
      </c>
      <c r="W10" s="1">
        <f t="shared" si="11"/>
        <v>0</v>
      </c>
      <c r="X10" s="1">
        <f t="shared" si="12"/>
        <v>0</v>
      </c>
      <c r="Y10" s="1">
        <f t="shared" si="13"/>
        <v>0</v>
      </c>
    </row>
    <row r="11" spans="1:25">
      <c r="A11" s="5">
        <v>39662</v>
      </c>
      <c r="B11" s="1"/>
      <c r="D11" s="1">
        <v>24.9</v>
      </c>
      <c r="E11" t="s">
        <v>20</v>
      </c>
      <c r="F11" t="s">
        <v>13</v>
      </c>
      <c r="G11" s="1" t="s">
        <v>133</v>
      </c>
      <c r="H11" t="s">
        <v>6</v>
      </c>
      <c r="I11" s="13">
        <f>SUM(O2:O200)</f>
        <v>1149.3000000000002</v>
      </c>
      <c r="K11" s="1">
        <f t="shared" si="0"/>
        <v>24.9</v>
      </c>
      <c r="L11" s="1">
        <f t="shared" si="1"/>
        <v>0</v>
      </c>
      <c r="M11" s="1">
        <f t="shared" si="2"/>
        <v>0</v>
      </c>
      <c r="N11" s="1">
        <f t="shared" si="3"/>
        <v>0</v>
      </c>
      <c r="O11" s="1">
        <f t="shared" si="14"/>
        <v>0</v>
      </c>
      <c r="P11" s="1">
        <f t="shared" si="4"/>
        <v>0</v>
      </c>
      <c r="Q11" s="1">
        <f t="shared" si="5"/>
        <v>24.9</v>
      </c>
      <c r="R11" s="1">
        <f t="shared" si="6"/>
        <v>0</v>
      </c>
      <c r="S11" s="1">
        <f t="shared" si="7"/>
        <v>0</v>
      </c>
      <c r="T11" s="1">
        <f t="shared" si="8"/>
        <v>0</v>
      </c>
      <c r="U11" s="1">
        <f t="shared" si="9"/>
        <v>0</v>
      </c>
      <c r="V11" s="1">
        <f t="shared" si="10"/>
        <v>0</v>
      </c>
      <c r="W11" s="1">
        <f t="shared" si="11"/>
        <v>0</v>
      </c>
      <c r="X11" s="1">
        <f t="shared" si="12"/>
        <v>0</v>
      </c>
      <c r="Y11" s="1">
        <f t="shared" si="13"/>
        <v>0</v>
      </c>
    </row>
    <row r="12" spans="1:25">
      <c r="A12" s="5">
        <v>39664</v>
      </c>
      <c r="B12" s="1"/>
      <c r="D12" s="1">
        <v>44.9</v>
      </c>
      <c r="E12" t="s">
        <v>20</v>
      </c>
      <c r="F12" t="s">
        <v>134</v>
      </c>
      <c r="G12" s="1" t="s">
        <v>135</v>
      </c>
      <c r="H12" t="s">
        <v>5</v>
      </c>
      <c r="I12" s="13">
        <f>SUM(P2:P200)</f>
        <v>1168.6099999999999</v>
      </c>
      <c r="K12" s="1">
        <f t="shared" si="0"/>
        <v>44.9</v>
      </c>
      <c r="L12" s="1">
        <f t="shared" si="1"/>
        <v>0</v>
      </c>
      <c r="M12" s="1">
        <f t="shared" si="2"/>
        <v>0</v>
      </c>
      <c r="N12" s="1">
        <f t="shared" si="3"/>
        <v>0</v>
      </c>
      <c r="O12" s="1">
        <f t="shared" si="14"/>
        <v>0</v>
      </c>
      <c r="P12" s="1">
        <f t="shared" si="4"/>
        <v>0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0</v>
      </c>
      <c r="U12" s="1">
        <f t="shared" si="9"/>
        <v>0</v>
      </c>
      <c r="V12" s="1">
        <f t="shared" si="10"/>
        <v>0</v>
      </c>
      <c r="W12" s="1">
        <f t="shared" si="11"/>
        <v>0</v>
      </c>
      <c r="X12" s="1">
        <f t="shared" si="12"/>
        <v>0</v>
      </c>
      <c r="Y12" s="1">
        <f t="shared" si="13"/>
        <v>0</v>
      </c>
    </row>
    <row r="13" spans="1:25">
      <c r="A13" s="5">
        <v>39664</v>
      </c>
      <c r="B13" s="1"/>
      <c r="D13" s="1">
        <v>24.9</v>
      </c>
      <c r="E13" t="s">
        <v>20</v>
      </c>
      <c r="F13" t="s">
        <v>8</v>
      </c>
      <c r="G13" s="1" t="s">
        <v>136</v>
      </c>
      <c r="H13" t="s">
        <v>13</v>
      </c>
      <c r="I13" s="13">
        <f>SUM(Q2:Q200)</f>
        <v>506.7999999999999</v>
      </c>
      <c r="K13" s="1">
        <f t="shared" si="0"/>
        <v>24.9</v>
      </c>
      <c r="L13" s="1">
        <f t="shared" si="1"/>
        <v>0</v>
      </c>
      <c r="M13" s="1">
        <f t="shared" si="2"/>
        <v>0</v>
      </c>
      <c r="N13" s="1">
        <f t="shared" si="3"/>
        <v>0</v>
      </c>
      <c r="O13" s="1">
        <f t="shared" si="14"/>
        <v>0</v>
      </c>
      <c r="P13" s="1">
        <f t="shared" si="4"/>
        <v>0</v>
      </c>
      <c r="Q13" s="1">
        <f t="shared" si="5"/>
        <v>0</v>
      </c>
      <c r="R13" s="1">
        <f t="shared" si="6"/>
        <v>24.9</v>
      </c>
      <c r="S13" s="1">
        <f t="shared" si="7"/>
        <v>0</v>
      </c>
      <c r="T13" s="1">
        <f t="shared" si="8"/>
        <v>0</v>
      </c>
      <c r="U13" s="1">
        <f t="shared" si="9"/>
        <v>0</v>
      </c>
      <c r="V13" s="1">
        <f t="shared" si="10"/>
        <v>0</v>
      </c>
      <c r="W13" s="1">
        <f t="shared" si="11"/>
        <v>0</v>
      </c>
      <c r="X13" s="1">
        <f t="shared" si="12"/>
        <v>0</v>
      </c>
      <c r="Y13" s="1">
        <f t="shared" si="13"/>
        <v>0</v>
      </c>
    </row>
    <row r="14" spans="1:25">
      <c r="A14" s="5">
        <v>39664</v>
      </c>
      <c r="B14" s="4"/>
      <c r="D14" s="1">
        <v>122</v>
      </c>
      <c r="E14" t="s">
        <v>21</v>
      </c>
      <c r="G14" s="1"/>
      <c r="H14" t="s">
        <v>8</v>
      </c>
      <c r="I14" s="13">
        <f>SUM(R2:R200)</f>
        <v>652.19999999999982</v>
      </c>
      <c r="K14" s="1">
        <f t="shared" si="0"/>
        <v>0</v>
      </c>
      <c r="L14" s="1">
        <f t="shared" si="1"/>
        <v>0</v>
      </c>
      <c r="M14" s="1">
        <f t="shared" si="2"/>
        <v>122</v>
      </c>
      <c r="N14" s="1">
        <f t="shared" si="3"/>
        <v>0</v>
      </c>
      <c r="O14" s="1">
        <f t="shared" si="14"/>
        <v>0</v>
      </c>
      <c r="P14" s="1">
        <f t="shared" si="4"/>
        <v>0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0</v>
      </c>
      <c r="U14" s="1">
        <f t="shared" si="9"/>
        <v>0</v>
      </c>
      <c r="V14" s="1">
        <f t="shared" si="10"/>
        <v>0</v>
      </c>
      <c r="W14" s="1">
        <f t="shared" si="11"/>
        <v>0</v>
      </c>
      <c r="X14" s="1">
        <f t="shared" si="12"/>
        <v>0</v>
      </c>
      <c r="Y14" s="1">
        <f t="shared" si="13"/>
        <v>0</v>
      </c>
    </row>
    <row r="15" spans="1:25">
      <c r="A15" s="5">
        <v>39664</v>
      </c>
      <c r="B15" s="4"/>
      <c r="D15" s="1">
        <v>78.650000000000006</v>
      </c>
      <c r="E15" t="s">
        <v>19</v>
      </c>
      <c r="F15" t="s">
        <v>29</v>
      </c>
      <c r="G15" s="1"/>
      <c r="H15" t="s">
        <v>33</v>
      </c>
      <c r="I15" s="13">
        <f>SUM(S2:S200)</f>
        <v>700</v>
      </c>
      <c r="K15" s="1">
        <f t="shared" si="0"/>
        <v>0</v>
      </c>
      <c r="L15" s="1">
        <f t="shared" si="1"/>
        <v>78.650000000000006</v>
      </c>
      <c r="M15" s="1">
        <f t="shared" si="2"/>
        <v>0</v>
      </c>
      <c r="N15" s="1">
        <f t="shared" si="3"/>
        <v>0</v>
      </c>
      <c r="O15" s="1">
        <f t="shared" si="14"/>
        <v>0</v>
      </c>
      <c r="P15" s="1">
        <f t="shared" si="4"/>
        <v>0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0</v>
      </c>
      <c r="U15" s="1">
        <f t="shared" si="9"/>
        <v>0</v>
      </c>
      <c r="V15" s="1">
        <f t="shared" si="10"/>
        <v>0</v>
      </c>
      <c r="W15" s="1">
        <f t="shared" si="11"/>
        <v>0</v>
      </c>
      <c r="X15" s="1">
        <f t="shared" si="12"/>
        <v>0</v>
      </c>
      <c r="Y15" s="1">
        <f t="shared" si="13"/>
        <v>0</v>
      </c>
    </row>
    <row r="16" spans="1:25">
      <c r="A16" s="5">
        <v>39662</v>
      </c>
      <c r="B16" s="1"/>
      <c r="D16" s="1">
        <v>22.9</v>
      </c>
      <c r="E16" t="s">
        <v>20</v>
      </c>
      <c r="F16" t="s">
        <v>7</v>
      </c>
      <c r="G16" t="s">
        <v>137</v>
      </c>
      <c r="I16" s="13">
        <f>SUM(I10:I15)</f>
        <v>4896.119999999999</v>
      </c>
      <c r="K16" s="1">
        <f t="shared" si="0"/>
        <v>22.9</v>
      </c>
      <c r="L16" s="1">
        <f t="shared" si="1"/>
        <v>0</v>
      </c>
      <c r="M16" s="1">
        <f t="shared" si="2"/>
        <v>0</v>
      </c>
      <c r="N16" s="1">
        <f t="shared" si="3"/>
        <v>22.9</v>
      </c>
      <c r="O16" s="1">
        <f t="shared" si="14"/>
        <v>0</v>
      </c>
      <c r="P16" s="1">
        <f t="shared" si="4"/>
        <v>0</v>
      </c>
      <c r="Q16" s="1">
        <f t="shared" si="5"/>
        <v>0</v>
      </c>
      <c r="R16" s="1">
        <f t="shared" si="6"/>
        <v>0</v>
      </c>
      <c r="S16" s="1">
        <f t="shared" si="7"/>
        <v>0</v>
      </c>
      <c r="T16" s="1">
        <f t="shared" si="8"/>
        <v>0</v>
      </c>
      <c r="U16" s="1">
        <f t="shared" si="9"/>
        <v>0</v>
      </c>
      <c r="V16" s="1">
        <f t="shared" si="10"/>
        <v>0</v>
      </c>
      <c r="W16" s="1">
        <f t="shared" si="11"/>
        <v>0</v>
      </c>
      <c r="X16" s="1">
        <f t="shared" si="12"/>
        <v>0</v>
      </c>
      <c r="Y16" s="1">
        <f t="shared" si="13"/>
        <v>0</v>
      </c>
    </row>
    <row r="17" spans="1:25">
      <c r="A17" s="5">
        <v>39664</v>
      </c>
      <c r="B17" s="1"/>
      <c r="D17" s="1">
        <v>21.9</v>
      </c>
      <c r="E17" t="s">
        <v>20</v>
      </c>
      <c r="F17" t="s">
        <v>5</v>
      </c>
      <c r="G17" s="1" t="s">
        <v>138</v>
      </c>
      <c r="K17" s="1">
        <f t="shared" si="0"/>
        <v>21.9</v>
      </c>
      <c r="L17" s="1">
        <f t="shared" si="1"/>
        <v>0</v>
      </c>
      <c r="M17" s="1">
        <f t="shared" si="2"/>
        <v>0</v>
      </c>
      <c r="N17" s="1">
        <f t="shared" si="3"/>
        <v>0</v>
      </c>
      <c r="O17" s="1">
        <f t="shared" si="14"/>
        <v>0</v>
      </c>
      <c r="P17" s="1">
        <f t="shared" si="4"/>
        <v>21.9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0</v>
      </c>
      <c r="U17" s="1">
        <f t="shared" si="9"/>
        <v>0</v>
      </c>
      <c r="V17" s="1">
        <f t="shared" si="10"/>
        <v>0</v>
      </c>
      <c r="W17" s="1">
        <f t="shared" si="11"/>
        <v>0</v>
      </c>
      <c r="X17" s="1">
        <f t="shared" si="12"/>
        <v>0</v>
      </c>
      <c r="Y17" s="1">
        <f t="shared" si="13"/>
        <v>0</v>
      </c>
    </row>
    <row r="18" spans="1:25">
      <c r="A18" s="5">
        <v>39663</v>
      </c>
      <c r="B18" s="4"/>
      <c r="D18" s="1">
        <v>12.9</v>
      </c>
      <c r="E18" t="s">
        <v>20</v>
      </c>
      <c r="F18" t="s">
        <v>5</v>
      </c>
      <c r="G18" s="1" t="s">
        <v>139</v>
      </c>
      <c r="H18" t="s">
        <v>51</v>
      </c>
      <c r="I18" s="7">
        <f>SUM(T2:T200)</f>
        <v>475.73</v>
      </c>
      <c r="K18" s="1">
        <f t="shared" si="0"/>
        <v>12.9</v>
      </c>
      <c r="L18" s="1">
        <f t="shared" si="1"/>
        <v>0</v>
      </c>
      <c r="M18" s="1">
        <f t="shared" si="2"/>
        <v>0</v>
      </c>
      <c r="N18" s="1">
        <f t="shared" si="3"/>
        <v>0</v>
      </c>
      <c r="O18" s="1">
        <f t="shared" si="14"/>
        <v>0</v>
      </c>
      <c r="P18" s="1">
        <f t="shared" si="4"/>
        <v>12.9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0</v>
      </c>
      <c r="U18" s="1">
        <f t="shared" si="9"/>
        <v>0</v>
      </c>
      <c r="V18" s="1">
        <f t="shared" si="10"/>
        <v>0</v>
      </c>
      <c r="W18" s="1">
        <f t="shared" si="11"/>
        <v>0</v>
      </c>
      <c r="X18" s="1">
        <f t="shared" si="12"/>
        <v>0</v>
      </c>
      <c r="Y18" s="1">
        <f t="shared" si="13"/>
        <v>0</v>
      </c>
    </row>
    <row r="19" spans="1:25">
      <c r="A19" s="5">
        <v>39664</v>
      </c>
      <c r="B19" s="4"/>
      <c r="D19" s="1">
        <v>35</v>
      </c>
      <c r="E19" t="s">
        <v>107</v>
      </c>
      <c r="F19" t="s">
        <v>5</v>
      </c>
      <c r="G19" s="1" t="s">
        <v>82</v>
      </c>
      <c r="H19" t="s">
        <v>126</v>
      </c>
      <c r="I19" s="7">
        <f>SUM(V2:V200)</f>
        <v>705.31999999999994</v>
      </c>
      <c r="K19" s="1">
        <f t="shared" si="0"/>
        <v>0</v>
      </c>
      <c r="L19" s="1">
        <f t="shared" si="1"/>
        <v>0</v>
      </c>
      <c r="M19" s="1">
        <f t="shared" si="2"/>
        <v>0</v>
      </c>
      <c r="N19" s="1">
        <f t="shared" si="3"/>
        <v>0</v>
      </c>
      <c r="O19" s="1">
        <f t="shared" si="14"/>
        <v>0</v>
      </c>
      <c r="P19" s="1">
        <f t="shared" si="4"/>
        <v>35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0</v>
      </c>
      <c r="U19" s="1">
        <f t="shared" si="9"/>
        <v>0</v>
      </c>
      <c r="V19" s="1">
        <f t="shared" si="10"/>
        <v>0</v>
      </c>
      <c r="W19" s="1">
        <f t="shared" si="11"/>
        <v>0</v>
      </c>
      <c r="X19" s="1">
        <f t="shared" si="12"/>
        <v>0</v>
      </c>
      <c r="Y19" s="1">
        <f t="shared" si="13"/>
        <v>35</v>
      </c>
    </row>
    <row r="20" spans="1:25">
      <c r="A20" s="5">
        <v>39664</v>
      </c>
      <c r="B20" s="1"/>
      <c r="D20" s="1">
        <v>9.9</v>
      </c>
      <c r="E20" t="s">
        <v>20</v>
      </c>
      <c r="F20" t="s">
        <v>5</v>
      </c>
      <c r="G20" s="1" t="s">
        <v>140</v>
      </c>
      <c r="H20" t="s">
        <v>19</v>
      </c>
      <c r="I20" s="7">
        <f>SUM(W2:W200)</f>
        <v>902.33</v>
      </c>
      <c r="K20" s="1">
        <f t="shared" si="0"/>
        <v>9.9</v>
      </c>
      <c r="L20" s="1">
        <f t="shared" si="1"/>
        <v>0</v>
      </c>
      <c r="M20" s="1">
        <f t="shared" si="2"/>
        <v>0</v>
      </c>
      <c r="N20" s="1">
        <f t="shared" si="3"/>
        <v>0</v>
      </c>
      <c r="O20" s="1">
        <f t="shared" si="14"/>
        <v>0</v>
      </c>
      <c r="P20" s="1">
        <f t="shared" si="4"/>
        <v>9.9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0</v>
      </c>
      <c r="U20" s="1">
        <f t="shared" si="9"/>
        <v>0</v>
      </c>
      <c r="V20" s="1">
        <f t="shared" si="10"/>
        <v>0</v>
      </c>
      <c r="W20" s="1">
        <f t="shared" si="11"/>
        <v>0</v>
      </c>
      <c r="X20" s="1">
        <f t="shared" si="12"/>
        <v>0</v>
      </c>
      <c r="Y20" s="1">
        <f t="shared" si="13"/>
        <v>0</v>
      </c>
    </row>
    <row r="21" spans="1:25">
      <c r="A21" s="5">
        <v>39661</v>
      </c>
      <c r="B21" s="1"/>
      <c r="D21" s="1">
        <v>12.9</v>
      </c>
      <c r="E21" t="s">
        <v>20</v>
      </c>
      <c r="F21" t="s">
        <v>134</v>
      </c>
      <c r="G21" s="1" t="s">
        <v>141</v>
      </c>
      <c r="H21" t="s">
        <v>132</v>
      </c>
      <c r="I21" s="7">
        <f>SUM(X2:X200)</f>
        <v>673.15000000000009</v>
      </c>
      <c r="K21" s="1">
        <f t="shared" si="0"/>
        <v>12.9</v>
      </c>
      <c r="L21" s="1">
        <f t="shared" si="1"/>
        <v>0</v>
      </c>
      <c r="M21" s="1">
        <f t="shared" si="2"/>
        <v>0</v>
      </c>
      <c r="N21" s="1">
        <f t="shared" si="3"/>
        <v>0</v>
      </c>
      <c r="O21" s="1">
        <f t="shared" si="14"/>
        <v>0</v>
      </c>
      <c r="P21" s="1">
        <f t="shared" si="4"/>
        <v>0</v>
      </c>
      <c r="Q21" s="1">
        <f t="shared" si="5"/>
        <v>0</v>
      </c>
      <c r="R21" s="1">
        <f t="shared" si="6"/>
        <v>0</v>
      </c>
      <c r="S21" s="1">
        <f t="shared" si="7"/>
        <v>0</v>
      </c>
      <c r="T21" s="1">
        <f t="shared" si="8"/>
        <v>0</v>
      </c>
      <c r="U21" s="1">
        <f t="shared" si="9"/>
        <v>0</v>
      </c>
      <c r="V21" s="1">
        <f t="shared" si="10"/>
        <v>0</v>
      </c>
      <c r="W21" s="1">
        <f t="shared" si="11"/>
        <v>0</v>
      </c>
      <c r="X21" s="1">
        <f t="shared" si="12"/>
        <v>0</v>
      </c>
      <c r="Y21" s="1">
        <f t="shared" si="13"/>
        <v>0</v>
      </c>
    </row>
    <row r="22" spans="1:25">
      <c r="A22" s="5">
        <v>39665</v>
      </c>
      <c r="B22" s="4">
        <v>12.9</v>
      </c>
      <c r="C22" t="s">
        <v>19</v>
      </c>
      <c r="D22" s="1">
        <v>24.9</v>
      </c>
      <c r="E22" t="s">
        <v>20</v>
      </c>
      <c r="F22" t="s">
        <v>7</v>
      </c>
      <c r="G22" s="1" t="s">
        <v>142</v>
      </c>
      <c r="K22" s="1">
        <f t="shared" si="0"/>
        <v>24.9</v>
      </c>
      <c r="L22" s="1">
        <f t="shared" si="1"/>
        <v>0</v>
      </c>
      <c r="M22" s="1">
        <f t="shared" si="2"/>
        <v>0</v>
      </c>
      <c r="N22" s="1">
        <f t="shared" si="3"/>
        <v>24.9</v>
      </c>
      <c r="O22" s="1">
        <f t="shared" si="14"/>
        <v>0</v>
      </c>
      <c r="P22" s="1">
        <f t="shared" si="4"/>
        <v>0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0</v>
      </c>
      <c r="U22" s="1">
        <f t="shared" si="9"/>
        <v>0</v>
      </c>
      <c r="V22" s="1">
        <f t="shared" si="10"/>
        <v>0</v>
      </c>
      <c r="W22" s="1">
        <f t="shared" si="11"/>
        <v>12.9</v>
      </c>
      <c r="X22" s="1">
        <f t="shared" si="12"/>
        <v>0</v>
      </c>
      <c r="Y22" s="1">
        <f t="shared" si="13"/>
        <v>0</v>
      </c>
    </row>
    <row r="23" spans="1:25">
      <c r="A23" s="5">
        <v>39665</v>
      </c>
      <c r="B23" s="4">
        <v>30</v>
      </c>
      <c r="C23" t="s">
        <v>56</v>
      </c>
      <c r="D23" s="1">
        <v>39.9</v>
      </c>
      <c r="E23" t="s">
        <v>56</v>
      </c>
      <c r="F23" t="s">
        <v>7</v>
      </c>
      <c r="G23" s="1" t="s">
        <v>142</v>
      </c>
      <c r="K23" s="1">
        <f t="shared" si="0"/>
        <v>0</v>
      </c>
      <c r="L23" s="1">
        <f t="shared" si="1"/>
        <v>0</v>
      </c>
      <c r="M23" s="1">
        <f t="shared" si="2"/>
        <v>0</v>
      </c>
      <c r="N23" s="1">
        <f t="shared" si="3"/>
        <v>39.9</v>
      </c>
      <c r="O23" s="1">
        <f t="shared" si="14"/>
        <v>0</v>
      </c>
      <c r="P23" s="1">
        <f t="shared" si="4"/>
        <v>0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0</v>
      </c>
      <c r="U23" s="1">
        <f t="shared" si="9"/>
        <v>39.9</v>
      </c>
      <c r="V23" s="1">
        <f t="shared" si="10"/>
        <v>0</v>
      </c>
      <c r="W23" s="1">
        <f t="shared" si="11"/>
        <v>0</v>
      </c>
      <c r="X23" s="1">
        <f t="shared" si="12"/>
        <v>0</v>
      </c>
      <c r="Y23" s="1">
        <f t="shared" si="13"/>
        <v>0</v>
      </c>
    </row>
    <row r="24" spans="1:25">
      <c r="A24" s="5">
        <v>39665</v>
      </c>
      <c r="B24" s="4">
        <v>751.8</v>
      </c>
      <c r="C24" t="s">
        <v>21</v>
      </c>
      <c r="D24" s="1">
        <v>48</v>
      </c>
      <c r="E24" t="s">
        <v>21</v>
      </c>
      <c r="G24" s="1"/>
      <c r="H24" s="13"/>
      <c r="K24" s="1">
        <f t="shared" si="0"/>
        <v>0</v>
      </c>
      <c r="L24" s="1">
        <f t="shared" si="1"/>
        <v>0</v>
      </c>
      <c r="M24" s="1">
        <f t="shared" si="2"/>
        <v>48</v>
      </c>
      <c r="N24" s="1">
        <f t="shared" si="3"/>
        <v>0</v>
      </c>
      <c r="O24" s="1">
        <f t="shared" si="14"/>
        <v>0</v>
      </c>
      <c r="P24" s="1">
        <f t="shared" si="4"/>
        <v>0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0</v>
      </c>
      <c r="U24" s="1">
        <f t="shared" si="9"/>
        <v>0</v>
      </c>
      <c r="V24" s="1">
        <f t="shared" si="10"/>
        <v>0</v>
      </c>
      <c r="W24" s="1">
        <f t="shared" si="11"/>
        <v>0</v>
      </c>
      <c r="X24" s="1">
        <f t="shared" si="12"/>
        <v>0</v>
      </c>
      <c r="Y24" s="1">
        <f t="shared" si="13"/>
        <v>0</v>
      </c>
    </row>
    <row r="25" spans="1:25">
      <c r="A25" s="5">
        <v>39665</v>
      </c>
      <c r="B25" s="4">
        <v>50</v>
      </c>
      <c r="C25" t="s">
        <v>25</v>
      </c>
      <c r="D25" s="1">
        <v>48.33</v>
      </c>
      <c r="E25" t="s">
        <v>19</v>
      </c>
      <c r="F25" t="s">
        <v>29</v>
      </c>
      <c r="G25" s="1"/>
      <c r="H25" s="13"/>
      <c r="K25" s="1">
        <f t="shared" si="0"/>
        <v>0</v>
      </c>
      <c r="L25" s="1">
        <f t="shared" si="1"/>
        <v>48.33</v>
      </c>
      <c r="M25" s="1">
        <f t="shared" si="2"/>
        <v>0</v>
      </c>
      <c r="N25" s="1">
        <f t="shared" si="3"/>
        <v>0</v>
      </c>
      <c r="O25" s="1">
        <f t="shared" si="14"/>
        <v>0</v>
      </c>
      <c r="P25" s="1">
        <f t="shared" si="4"/>
        <v>0</v>
      </c>
      <c r="Q25" s="1">
        <f t="shared" si="5"/>
        <v>0</v>
      </c>
      <c r="R25" s="1">
        <f t="shared" si="6"/>
        <v>0</v>
      </c>
      <c r="S25" s="1">
        <f t="shared" si="7"/>
        <v>0</v>
      </c>
      <c r="T25" s="1">
        <f t="shared" si="8"/>
        <v>50</v>
      </c>
      <c r="U25" s="1">
        <f t="shared" si="9"/>
        <v>0</v>
      </c>
      <c r="V25" s="1">
        <f t="shared" si="10"/>
        <v>0</v>
      </c>
      <c r="W25" s="1">
        <f t="shared" si="11"/>
        <v>0</v>
      </c>
      <c r="X25" s="1">
        <f t="shared" si="12"/>
        <v>0</v>
      </c>
      <c r="Y25" s="1">
        <f t="shared" si="13"/>
        <v>0</v>
      </c>
    </row>
    <row r="26" spans="1:25">
      <c r="A26" s="5">
        <v>39666</v>
      </c>
      <c r="B26" s="1">
        <v>30</v>
      </c>
      <c r="C26" t="s">
        <v>56</v>
      </c>
      <c r="D26" s="1">
        <v>39.9</v>
      </c>
      <c r="E26" t="s">
        <v>56</v>
      </c>
      <c r="F26" t="s">
        <v>7</v>
      </c>
      <c r="G26" t="s">
        <v>143</v>
      </c>
      <c r="K26" s="1">
        <f t="shared" si="0"/>
        <v>0</v>
      </c>
      <c r="L26" s="1">
        <f t="shared" si="1"/>
        <v>0</v>
      </c>
      <c r="M26" s="1">
        <f t="shared" si="2"/>
        <v>0</v>
      </c>
      <c r="N26" s="1">
        <f t="shared" si="3"/>
        <v>39.9</v>
      </c>
      <c r="O26" s="1">
        <f t="shared" si="14"/>
        <v>0</v>
      </c>
      <c r="P26" s="1">
        <f t="shared" si="4"/>
        <v>0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0</v>
      </c>
      <c r="U26" s="1">
        <f t="shared" si="9"/>
        <v>39.9</v>
      </c>
      <c r="V26" s="1">
        <f t="shared" si="10"/>
        <v>0</v>
      </c>
      <c r="W26" s="1">
        <f t="shared" si="11"/>
        <v>0</v>
      </c>
      <c r="X26" s="1">
        <f t="shared" si="12"/>
        <v>0</v>
      </c>
      <c r="Y26" s="1">
        <f t="shared" si="13"/>
        <v>0</v>
      </c>
    </row>
    <row r="27" spans="1:25">
      <c r="A27" s="5">
        <v>39666</v>
      </c>
      <c r="B27" s="1"/>
      <c r="D27" s="1">
        <v>44.9</v>
      </c>
      <c r="E27" t="s">
        <v>20</v>
      </c>
      <c r="F27" t="s">
        <v>7</v>
      </c>
      <c r="G27" t="s">
        <v>143</v>
      </c>
      <c r="K27" s="1">
        <f t="shared" si="0"/>
        <v>44.9</v>
      </c>
      <c r="L27" s="1">
        <f t="shared" si="1"/>
        <v>0</v>
      </c>
      <c r="M27" s="1">
        <f t="shared" si="2"/>
        <v>0</v>
      </c>
      <c r="N27" s="1">
        <f t="shared" si="3"/>
        <v>44.9</v>
      </c>
      <c r="O27" s="1">
        <f t="shared" si="14"/>
        <v>0</v>
      </c>
      <c r="P27" s="1">
        <f t="shared" si="4"/>
        <v>0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0</v>
      </c>
      <c r="U27" s="1">
        <f t="shared" si="9"/>
        <v>0</v>
      </c>
      <c r="V27" s="1">
        <f t="shared" si="10"/>
        <v>0</v>
      </c>
      <c r="W27" s="1">
        <f t="shared" si="11"/>
        <v>0</v>
      </c>
      <c r="X27" s="1">
        <f t="shared" si="12"/>
        <v>0</v>
      </c>
      <c r="Y27" s="1">
        <f t="shared" si="13"/>
        <v>0</v>
      </c>
    </row>
    <row r="28" spans="1:25">
      <c r="A28" s="5">
        <v>39666</v>
      </c>
      <c r="B28" s="1"/>
      <c r="D28" s="1">
        <v>24.9</v>
      </c>
      <c r="E28" t="s">
        <v>20</v>
      </c>
      <c r="F28" t="s">
        <v>13</v>
      </c>
      <c r="G28" s="1" t="s">
        <v>144</v>
      </c>
      <c r="K28" s="1">
        <f t="shared" si="0"/>
        <v>24.9</v>
      </c>
      <c r="L28" s="1">
        <f t="shared" si="1"/>
        <v>0</v>
      </c>
      <c r="M28" s="1">
        <f t="shared" si="2"/>
        <v>0</v>
      </c>
      <c r="N28" s="1">
        <f t="shared" si="3"/>
        <v>0</v>
      </c>
      <c r="O28" s="1">
        <f t="shared" si="14"/>
        <v>0</v>
      </c>
      <c r="P28" s="1">
        <f t="shared" si="4"/>
        <v>0</v>
      </c>
      <c r="Q28" s="1">
        <f t="shared" si="5"/>
        <v>24.9</v>
      </c>
      <c r="R28" s="1">
        <f t="shared" si="6"/>
        <v>0</v>
      </c>
      <c r="S28" s="1">
        <f t="shared" si="7"/>
        <v>0</v>
      </c>
      <c r="T28" s="1">
        <f t="shared" si="8"/>
        <v>0</v>
      </c>
      <c r="U28" s="1">
        <f t="shared" si="9"/>
        <v>0</v>
      </c>
      <c r="V28" s="1">
        <f t="shared" si="10"/>
        <v>0</v>
      </c>
      <c r="W28" s="1">
        <f t="shared" si="11"/>
        <v>0</v>
      </c>
      <c r="X28" s="1">
        <f t="shared" si="12"/>
        <v>0</v>
      </c>
      <c r="Y28" s="1">
        <f t="shared" si="13"/>
        <v>0</v>
      </c>
    </row>
    <row r="29" spans="1:25">
      <c r="A29" s="5">
        <v>39666</v>
      </c>
      <c r="B29" s="1"/>
      <c r="D29" s="1">
        <v>25</v>
      </c>
      <c r="E29" t="s">
        <v>107</v>
      </c>
      <c r="F29" t="s">
        <v>13</v>
      </c>
      <c r="G29" s="1" t="s">
        <v>144</v>
      </c>
      <c r="K29" s="1">
        <f t="shared" si="0"/>
        <v>0</v>
      </c>
      <c r="L29" s="1">
        <f t="shared" si="1"/>
        <v>0</v>
      </c>
      <c r="M29" s="1">
        <f t="shared" si="2"/>
        <v>0</v>
      </c>
      <c r="N29" s="1">
        <f t="shared" si="3"/>
        <v>0</v>
      </c>
      <c r="O29" s="1">
        <f t="shared" si="14"/>
        <v>0</v>
      </c>
      <c r="P29" s="1">
        <f t="shared" si="4"/>
        <v>0</v>
      </c>
      <c r="Q29" s="1">
        <f t="shared" si="5"/>
        <v>25</v>
      </c>
      <c r="R29" s="1">
        <f t="shared" si="6"/>
        <v>0</v>
      </c>
      <c r="S29" s="1">
        <f t="shared" si="7"/>
        <v>0</v>
      </c>
      <c r="T29" s="1">
        <f t="shared" si="8"/>
        <v>0</v>
      </c>
      <c r="U29" s="1">
        <f t="shared" si="9"/>
        <v>0</v>
      </c>
      <c r="V29" s="1">
        <f t="shared" si="10"/>
        <v>0</v>
      </c>
      <c r="W29" s="1">
        <f t="shared" si="11"/>
        <v>0</v>
      </c>
      <c r="X29" s="1">
        <f t="shared" si="12"/>
        <v>0</v>
      </c>
      <c r="Y29" s="1">
        <f t="shared" si="13"/>
        <v>25</v>
      </c>
    </row>
    <row r="30" spans="1:25">
      <c r="A30" s="5">
        <v>39666</v>
      </c>
      <c r="B30" s="1"/>
      <c r="D30" s="1">
        <v>9.9</v>
      </c>
      <c r="E30" t="s">
        <v>20</v>
      </c>
      <c r="F30" t="s">
        <v>8</v>
      </c>
      <c r="G30" s="1" t="s">
        <v>145</v>
      </c>
      <c r="K30" s="1">
        <f t="shared" si="0"/>
        <v>9.9</v>
      </c>
      <c r="L30" s="1">
        <f t="shared" si="1"/>
        <v>0</v>
      </c>
      <c r="M30" s="1">
        <f t="shared" si="2"/>
        <v>0</v>
      </c>
      <c r="N30" s="1">
        <f t="shared" si="3"/>
        <v>0</v>
      </c>
      <c r="O30" s="1">
        <f t="shared" si="14"/>
        <v>0</v>
      </c>
      <c r="P30" s="1">
        <f t="shared" si="4"/>
        <v>0</v>
      </c>
      <c r="Q30" s="1">
        <f t="shared" si="5"/>
        <v>0</v>
      </c>
      <c r="R30" s="1">
        <f t="shared" si="6"/>
        <v>9.9</v>
      </c>
      <c r="S30" s="1">
        <f t="shared" si="7"/>
        <v>0</v>
      </c>
      <c r="T30" s="1">
        <f t="shared" si="8"/>
        <v>0</v>
      </c>
      <c r="U30" s="1">
        <f t="shared" si="9"/>
        <v>0</v>
      </c>
      <c r="V30" s="1">
        <f t="shared" si="10"/>
        <v>0</v>
      </c>
      <c r="W30" s="1">
        <f t="shared" si="11"/>
        <v>0</v>
      </c>
      <c r="X30" s="1">
        <f t="shared" si="12"/>
        <v>0</v>
      </c>
      <c r="Y30" s="1">
        <f t="shared" si="13"/>
        <v>0</v>
      </c>
    </row>
    <row r="31" spans="1:25">
      <c r="A31" s="5">
        <v>39666</v>
      </c>
      <c r="B31" s="1"/>
      <c r="D31" s="1">
        <v>15</v>
      </c>
      <c r="E31" t="s">
        <v>107</v>
      </c>
      <c r="F31" t="s">
        <v>13</v>
      </c>
      <c r="G31" s="1" t="s">
        <v>144</v>
      </c>
      <c r="K31" s="1">
        <f t="shared" si="0"/>
        <v>0</v>
      </c>
      <c r="L31" s="1">
        <f t="shared" si="1"/>
        <v>0</v>
      </c>
      <c r="M31" s="1">
        <f t="shared" si="2"/>
        <v>0</v>
      </c>
      <c r="N31" s="1">
        <f t="shared" si="3"/>
        <v>0</v>
      </c>
      <c r="O31" s="1">
        <f t="shared" si="14"/>
        <v>0</v>
      </c>
      <c r="P31" s="1">
        <f t="shared" si="4"/>
        <v>0</v>
      </c>
      <c r="Q31" s="1">
        <f t="shared" si="5"/>
        <v>15</v>
      </c>
      <c r="R31" s="1">
        <f t="shared" si="6"/>
        <v>0</v>
      </c>
      <c r="S31" s="1">
        <f t="shared" si="7"/>
        <v>0</v>
      </c>
      <c r="T31" s="1">
        <f t="shared" si="8"/>
        <v>0</v>
      </c>
      <c r="U31" s="1">
        <f t="shared" si="9"/>
        <v>0</v>
      </c>
      <c r="V31" s="1">
        <f t="shared" si="10"/>
        <v>0</v>
      </c>
      <c r="W31" s="1">
        <f t="shared" si="11"/>
        <v>0</v>
      </c>
      <c r="X31" s="1">
        <f t="shared" si="12"/>
        <v>0</v>
      </c>
      <c r="Y31" s="1">
        <f t="shared" si="13"/>
        <v>15</v>
      </c>
    </row>
    <row r="32" spans="1:25">
      <c r="A32" s="5">
        <v>39666</v>
      </c>
      <c r="B32" s="1"/>
      <c r="D32" s="1">
        <v>28</v>
      </c>
      <c r="E32" t="s">
        <v>21</v>
      </c>
      <c r="G32" s="13"/>
      <c r="K32" s="1">
        <f t="shared" si="0"/>
        <v>0</v>
      </c>
      <c r="L32" s="1">
        <f t="shared" si="1"/>
        <v>0</v>
      </c>
      <c r="M32" s="1">
        <f t="shared" si="2"/>
        <v>28</v>
      </c>
      <c r="N32" s="1">
        <f t="shared" si="3"/>
        <v>0</v>
      </c>
      <c r="O32" s="1">
        <f t="shared" si="14"/>
        <v>0</v>
      </c>
      <c r="P32" s="1">
        <f t="shared" si="4"/>
        <v>0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0</v>
      </c>
      <c r="U32" s="1">
        <f t="shared" si="9"/>
        <v>0</v>
      </c>
      <c r="V32" s="1">
        <f t="shared" si="10"/>
        <v>0</v>
      </c>
      <c r="W32" s="1">
        <f t="shared" si="11"/>
        <v>0</v>
      </c>
      <c r="X32" s="1">
        <f t="shared" si="12"/>
        <v>0</v>
      </c>
      <c r="Y32" s="1">
        <f t="shared" si="13"/>
        <v>0</v>
      </c>
    </row>
    <row r="33" spans="1:25">
      <c r="A33" s="5">
        <v>39666</v>
      </c>
      <c r="B33" s="1"/>
      <c r="D33" s="1">
        <v>41.25</v>
      </c>
      <c r="E33" t="s">
        <v>19</v>
      </c>
      <c r="F33" t="s">
        <v>29</v>
      </c>
      <c r="K33" s="1">
        <f t="shared" si="0"/>
        <v>0</v>
      </c>
      <c r="L33" s="1">
        <f t="shared" si="1"/>
        <v>41.25</v>
      </c>
      <c r="M33" s="1">
        <f t="shared" si="2"/>
        <v>0</v>
      </c>
      <c r="N33" s="1">
        <f t="shared" si="3"/>
        <v>0</v>
      </c>
      <c r="O33" s="1">
        <f t="shared" si="14"/>
        <v>0</v>
      </c>
      <c r="P33" s="1">
        <f t="shared" si="4"/>
        <v>0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0</v>
      </c>
      <c r="U33" s="1">
        <f t="shared" si="9"/>
        <v>0</v>
      </c>
      <c r="V33" s="1">
        <f t="shared" si="10"/>
        <v>0</v>
      </c>
      <c r="W33" s="1">
        <f t="shared" si="11"/>
        <v>0</v>
      </c>
      <c r="X33" s="1">
        <f t="shared" si="12"/>
        <v>0</v>
      </c>
      <c r="Y33" s="1">
        <f t="shared" si="13"/>
        <v>0</v>
      </c>
    </row>
    <row r="34" spans="1:25">
      <c r="A34" s="5">
        <v>39666</v>
      </c>
      <c r="B34" s="1"/>
      <c r="D34" s="1">
        <v>24.9</v>
      </c>
      <c r="E34" t="s">
        <v>20</v>
      </c>
      <c r="F34" t="s">
        <v>5</v>
      </c>
      <c r="G34" s="13" t="s">
        <v>146</v>
      </c>
      <c r="K34" s="1">
        <f t="shared" si="0"/>
        <v>24.9</v>
      </c>
      <c r="L34" s="1">
        <f t="shared" si="1"/>
        <v>0</v>
      </c>
      <c r="M34" s="1">
        <f t="shared" si="2"/>
        <v>0</v>
      </c>
      <c r="N34" s="1">
        <f t="shared" si="3"/>
        <v>0</v>
      </c>
      <c r="O34" s="1">
        <f t="shared" si="14"/>
        <v>0</v>
      </c>
      <c r="P34" s="1">
        <f t="shared" si="4"/>
        <v>24.9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0</v>
      </c>
      <c r="U34" s="1">
        <f t="shared" si="9"/>
        <v>0</v>
      </c>
      <c r="V34" s="1">
        <f t="shared" si="10"/>
        <v>0</v>
      </c>
      <c r="W34" s="1">
        <f t="shared" si="11"/>
        <v>0</v>
      </c>
      <c r="X34" s="1">
        <f t="shared" si="12"/>
        <v>0</v>
      </c>
      <c r="Y34" s="1">
        <f t="shared" si="13"/>
        <v>0</v>
      </c>
    </row>
    <row r="35" spans="1:25">
      <c r="A35" s="5">
        <v>39667</v>
      </c>
      <c r="B35" s="1"/>
      <c r="D35" s="1">
        <v>24.9</v>
      </c>
      <c r="E35" t="s">
        <v>20</v>
      </c>
      <c r="F35" t="s">
        <v>7</v>
      </c>
      <c r="G35" s="13" t="s">
        <v>147</v>
      </c>
      <c r="K35" s="1">
        <f t="shared" si="0"/>
        <v>24.9</v>
      </c>
      <c r="L35" s="1">
        <f t="shared" si="1"/>
        <v>0</v>
      </c>
      <c r="M35" s="1">
        <f t="shared" si="2"/>
        <v>0</v>
      </c>
      <c r="N35" s="1">
        <f t="shared" si="3"/>
        <v>24.9</v>
      </c>
      <c r="O35" s="1">
        <f t="shared" si="14"/>
        <v>0</v>
      </c>
      <c r="P35" s="1">
        <f t="shared" si="4"/>
        <v>0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0</v>
      </c>
      <c r="U35" s="1">
        <f t="shared" si="9"/>
        <v>0</v>
      </c>
      <c r="V35" s="1">
        <f t="shared" si="10"/>
        <v>0</v>
      </c>
      <c r="W35" s="1">
        <f t="shared" si="11"/>
        <v>0</v>
      </c>
      <c r="X35" s="1">
        <f t="shared" si="12"/>
        <v>0</v>
      </c>
      <c r="Y35" s="1">
        <f t="shared" si="13"/>
        <v>0</v>
      </c>
    </row>
    <row r="36" spans="1:25">
      <c r="A36" s="5">
        <v>39667</v>
      </c>
      <c r="B36" s="1"/>
      <c r="D36" s="1">
        <v>24.9</v>
      </c>
      <c r="E36" t="s">
        <v>20</v>
      </c>
      <c r="F36" t="s">
        <v>13</v>
      </c>
      <c r="G36" s="13" t="s">
        <v>148</v>
      </c>
      <c r="K36" s="1">
        <f t="shared" si="0"/>
        <v>24.9</v>
      </c>
      <c r="L36" s="1">
        <f t="shared" si="1"/>
        <v>0</v>
      </c>
      <c r="M36" s="1">
        <f t="shared" si="2"/>
        <v>0</v>
      </c>
      <c r="N36" s="1">
        <f t="shared" si="3"/>
        <v>0</v>
      </c>
      <c r="O36" s="1">
        <f t="shared" si="14"/>
        <v>0</v>
      </c>
      <c r="P36" s="1">
        <f t="shared" si="4"/>
        <v>0</v>
      </c>
      <c r="Q36" s="1">
        <f t="shared" si="5"/>
        <v>24.9</v>
      </c>
      <c r="R36" s="1">
        <f t="shared" si="6"/>
        <v>0</v>
      </c>
      <c r="S36" s="1">
        <f t="shared" si="7"/>
        <v>0</v>
      </c>
      <c r="T36" s="1">
        <f t="shared" si="8"/>
        <v>0</v>
      </c>
      <c r="U36" s="1">
        <f t="shared" si="9"/>
        <v>0</v>
      </c>
      <c r="V36" s="1">
        <f t="shared" si="10"/>
        <v>0</v>
      </c>
      <c r="W36" s="1">
        <f t="shared" si="11"/>
        <v>0</v>
      </c>
      <c r="X36" s="1">
        <f t="shared" si="12"/>
        <v>0</v>
      </c>
      <c r="Y36" s="1">
        <f t="shared" si="13"/>
        <v>0</v>
      </c>
    </row>
    <row r="37" spans="1:25">
      <c r="A37" s="5">
        <v>39667</v>
      </c>
      <c r="B37" s="1"/>
      <c r="D37" s="1">
        <v>40</v>
      </c>
      <c r="E37" t="s">
        <v>20</v>
      </c>
      <c r="F37" t="s">
        <v>8</v>
      </c>
      <c r="G37" s="13" t="s">
        <v>149</v>
      </c>
      <c r="K37" s="1">
        <f t="shared" si="0"/>
        <v>40</v>
      </c>
      <c r="L37" s="1">
        <f t="shared" si="1"/>
        <v>0</v>
      </c>
      <c r="M37" s="1">
        <f t="shared" si="2"/>
        <v>0</v>
      </c>
      <c r="N37" s="1">
        <f t="shared" si="3"/>
        <v>0</v>
      </c>
      <c r="O37" s="1">
        <f t="shared" si="14"/>
        <v>0</v>
      </c>
      <c r="P37" s="1">
        <f t="shared" si="4"/>
        <v>0</v>
      </c>
      <c r="Q37" s="1">
        <f t="shared" si="5"/>
        <v>0</v>
      </c>
      <c r="R37" s="1">
        <f t="shared" si="6"/>
        <v>40</v>
      </c>
      <c r="S37" s="1">
        <f t="shared" si="7"/>
        <v>0</v>
      </c>
      <c r="T37" s="1">
        <f t="shared" si="8"/>
        <v>0</v>
      </c>
      <c r="U37" s="1">
        <f t="shared" si="9"/>
        <v>0</v>
      </c>
      <c r="V37" s="1">
        <f t="shared" si="10"/>
        <v>0</v>
      </c>
      <c r="W37" s="1">
        <f t="shared" si="11"/>
        <v>0</v>
      </c>
      <c r="X37" s="1">
        <f t="shared" si="12"/>
        <v>0</v>
      </c>
      <c r="Y37" s="1">
        <f t="shared" si="13"/>
        <v>0</v>
      </c>
    </row>
    <row r="38" spans="1:25">
      <c r="A38" s="5">
        <v>39667</v>
      </c>
      <c r="B38" s="1"/>
      <c r="D38" s="1">
        <v>24.9</v>
      </c>
      <c r="E38" t="s">
        <v>20</v>
      </c>
      <c r="F38" t="s">
        <v>7</v>
      </c>
      <c r="G38" t="s">
        <v>150</v>
      </c>
      <c r="K38" s="1">
        <f t="shared" si="0"/>
        <v>24.9</v>
      </c>
      <c r="L38" s="1">
        <f t="shared" si="1"/>
        <v>0</v>
      </c>
      <c r="M38" s="1">
        <f t="shared" si="2"/>
        <v>0</v>
      </c>
      <c r="N38" s="1">
        <f>IF(G38="caixa",D38,0)</f>
        <v>0</v>
      </c>
      <c r="O38" s="1">
        <f>IF(G38="bb",D38,0)</f>
        <v>0</v>
      </c>
      <c r="P38" s="1">
        <f t="shared" si="4"/>
        <v>0</v>
      </c>
      <c r="Q38" s="1">
        <f>IF(G38="banco real",D38,0)</f>
        <v>0</v>
      </c>
      <c r="R38" s="1">
        <f>IF(G38="itau",D38,0)</f>
        <v>0</v>
      </c>
      <c r="S38" s="1">
        <f>IF(G38="pseg",D38,0)</f>
        <v>0</v>
      </c>
      <c r="T38" s="1">
        <f t="shared" si="8"/>
        <v>0</v>
      </c>
      <c r="U38" s="1">
        <f t="shared" si="9"/>
        <v>0</v>
      </c>
      <c r="V38" s="1">
        <f t="shared" si="10"/>
        <v>0</v>
      </c>
      <c r="W38" s="1">
        <f t="shared" si="11"/>
        <v>0</v>
      </c>
      <c r="X38" s="1">
        <f t="shared" si="12"/>
        <v>0</v>
      </c>
      <c r="Y38" s="1">
        <f t="shared" si="13"/>
        <v>0</v>
      </c>
    </row>
    <row r="39" spans="1:25">
      <c r="A39" s="5">
        <v>39667</v>
      </c>
      <c r="B39" s="1"/>
      <c r="D39" s="1">
        <v>48.05</v>
      </c>
      <c r="E39" t="s">
        <v>19</v>
      </c>
      <c r="F39" t="s">
        <v>29</v>
      </c>
      <c r="K39" s="1">
        <f t="shared" si="0"/>
        <v>0</v>
      </c>
      <c r="L39" s="1">
        <f t="shared" si="1"/>
        <v>48.05</v>
      </c>
      <c r="M39" s="1">
        <f t="shared" si="2"/>
        <v>0</v>
      </c>
      <c r="N39" s="1">
        <f t="shared" si="3"/>
        <v>0</v>
      </c>
      <c r="O39" s="1">
        <f t="shared" si="14"/>
        <v>0</v>
      </c>
      <c r="P39" s="1">
        <f t="shared" si="4"/>
        <v>0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0</v>
      </c>
      <c r="U39" s="1">
        <f t="shared" si="9"/>
        <v>0</v>
      </c>
      <c r="V39" s="1">
        <f t="shared" si="10"/>
        <v>0</v>
      </c>
      <c r="W39" s="1">
        <f t="shared" si="11"/>
        <v>0</v>
      </c>
      <c r="X39" s="1">
        <f t="shared" si="12"/>
        <v>0</v>
      </c>
      <c r="Y39" s="1">
        <f t="shared" si="13"/>
        <v>0</v>
      </c>
    </row>
    <row r="40" spans="1:25">
      <c r="A40" s="5">
        <v>39667</v>
      </c>
      <c r="B40" s="1"/>
      <c r="D40" s="1">
        <v>90</v>
      </c>
      <c r="E40" t="s">
        <v>21</v>
      </c>
      <c r="K40" s="1">
        <f t="shared" si="0"/>
        <v>0</v>
      </c>
      <c r="L40" s="1">
        <f t="shared" si="1"/>
        <v>0</v>
      </c>
      <c r="M40" s="1">
        <f t="shared" si="2"/>
        <v>90</v>
      </c>
      <c r="N40" s="1">
        <f t="shared" si="3"/>
        <v>0</v>
      </c>
      <c r="O40" s="1">
        <f t="shared" si="14"/>
        <v>0</v>
      </c>
      <c r="P40" s="1">
        <f t="shared" si="4"/>
        <v>0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0</v>
      </c>
      <c r="U40" s="1">
        <f t="shared" si="9"/>
        <v>0</v>
      </c>
      <c r="V40" s="1">
        <f t="shared" si="10"/>
        <v>0</v>
      </c>
      <c r="W40" s="1">
        <f t="shared" si="11"/>
        <v>0</v>
      </c>
      <c r="X40" s="1">
        <f t="shared" si="12"/>
        <v>0</v>
      </c>
      <c r="Y40" s="1">
        <f t="shared" si="13"/>
        <v>0</v>
      </c>
    </row>
    <row r="41" spans="1:25">
      <c r="A41" s="5">
        <v>39667</v>
      </c>
      <c r="B41" s="1">
        <v>415.94</v>
      </c>
      <c r="C41" t="s">
        <v>19</v>
      </c>
      <c r="D41" s="1">
        <v>24.9</v>
      </c>
      <c r="E41" t="s">
        <v>20</v>
      </c>
      <c r="F41" t="s">
        <v>5</v>
      </c>
      <c r="G41" t="s">
        <v>151</v>
      </c>
      <c r="K41" s="1">
        <f t="shared" si="0"/>
        <v>24.9</v>
      </c>
      <c r="L41" s="1">
        <f t="shared" si="1"/>
        <v>0</v>
      </c>
      <c r="M41" s="1">
        <f t="shared" si="2"/>
        <v>0</v>
      </c>
      <c r="N41" s="1">
        <f t="shared" si="3"/>
        <v>0</v>
      </c>
      <c r="O41" s="1">
        <f t="shared" si="14"/>
        <v>0</v>
      </c>
      <c r="P41" s="1">
        <f t="shared" si="4"/>
        <v>24.9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0</v>
      </c>
      <c r="U41" s="1">
        <f t="shared" si="9"/>
        <v>0</v>
      </c>
      <c r="V41" s="1">
        <f t="shared" si="10"/>
        <v>0</v>
      </c>
      <c r="W41" s="1">
        <f t="shared" si="11"/>
        <v>415.94</v>
      </c>
      <c r="X41" s="1">
        <f t="shared" si="12"/>
        <v>0</v>
      </c>
      <c r="Y41" s="1">
        <f t="shared" si="13"/>
        <v>0</v>
      </c>
    </row>
    <row r="42" spans="1:25">
      <c r="A42" s="5">
        <v>39668</v>
      </c>
      <c r="B42" s="1"/>
      <c r="D42" s="1">
        <v>45</v>
      </c>
      <c r="E42" t="s">
        <v>20</v>
      </c>
      <c r="F42" t="s">
        <v>8</v>
      </c>
      <c r="G42" t="s">
        <v>69</v>
      </c>
      <c r="K42" s="1">
        <f t="shared" si="0"/>
        <v>45</v>
      </c>
      <c r="L42" s="1">
        <f t="shared" si="1"/>
        <v>0</v>
      </c>
      <c r="M42" s="1">
        <f t="shared" si="2"/>
        <v>0</v>
      </c>
      <c r="N42" s="1">
        <f t="shared" si="3"/>
        <v>0</v>
      </c>
      <c r="O42" s="1">
        <f t="shared" si="14"/>
        <v>0</v>
      </c>
      <c r="P42" s="1">
        <f t="shared" si="4"/>
        <v>0</v>
      </c>
      <c r="Q42" s="1">
        <f t="shared" si="5"/>
        <v>0</v>
      </c>
      <c r="R42" s="1">
        <f t="shared" si="6"/>
        <v>45</v>
      </c>
      <c r="S42" s="1">
        <f t="shared" si="7"/>
        <v>0</v>
      </c>
      <c r="T42" s="1">
        <f t="shared" si="8"/>
        <v>0</v>
      </c>
      <c r="U42" s="1">
        <f t="shared" si="9"/>
        <v>0</v>
      </c>
      <c r="V42" s="1">
        <f t="shared" si="10"/>
        <v>0</v>
      </c>
      <c r="W42" s="1">
        <f t="shared" si="11"/>
        <v>0</v>
      </c>
      <c r="X42" s="1">
        <f t="shared" si="12"/>
        <v>0</v>
      </c>
      <c r="Y42" s="1">
        <f t="shared" si="13"/>
        <v>0</v>
      </c>
    </row>
    <row r="43" spans="1:25">
      <c r="A43" s="5">
        <v>39668</v>
      </c>
      <c r="B43" s="1"/>
      <c r="D43" s="1">
        <v>700</v>
      </c>
      <c r="E43" t="s">
        <v>33</v>
      </c>
      <c r="F43" t="s">
        <v>33</v>
      </c>
      <c r="G43" t="s">
        <v>33</v>
      </c>
      <c r="K43" s="1">
        <f t="shared" si="0"/>
        <v>0</v>
      </c>
      <c r="L43" s="1">
        <f t="shared" si="1"/>
        <v>0</v>
      </c>
      <c r="M43" s="1">
        <f t="shared" si="2"/>
        <v>0</v>
      </c>
      <c r="N43" s="1">
        <f t="shared" si="3"/>
        <v>0</v>
      </c>
      <c r="O43" s="1">
        <f t="shared" si="14"/>
        <v>0</v>
      </c>
      <c r="P43" s="1">
        <f t="shared" si="4"/>
        <v>0</v>
      </c>
      <c r="Q43" s="1">
        <f t="shared" si="5"/>
        <v>0</v>
      </c>
      <c r="R43" s="1">
        <f t="shared" si="6"/>
        <v>0</v>
      </c>
      <c r="S43" s="1">
        <f t="shared" si="7"/>
        <v>700</v>
      </c>
      <c r="T43" s="1">
        <f t="shared" si="8"/>
        <v>0</v>
      </c>
      <c r="U43" s="1">
        <f t="shared" si="9"/>
        <v>0</v>
      </c>
      <c r="V43" s="1">
        <f t="shared" si="10"/>
        <v>0</v>
      </c>
      <c r="W43" s="1">
        <f t="shared" si="11"/>
        <v>0</v>
      </c>
      <c r="X43" s="1">
        <f t="shared" si="12"/>
        <v>0</v>
      </c>
      <c r="Y43" s="1">
        <f t="shared" si="13"/>
        <v>0</v>
      </c>
    </row>
    <row r="44" spans="1:25">
      <c r="A44" s="5">
        <v>39668</v>
      </c>
      <c r="B44" s="1"/>
      <c r="D44" s="1">
        <v>24.9</v>
      </c>
      <c r="E44" t="s">
        <v>20</v>
      </c>
      <c r="F44" t="s">
        <v>6</v>
      </c>
      <c r="G44" t="s">
        <v>72</v>
      </c>
      <c r="K44" s="1">
        <f>IF(E44="lojas",D44,0)</f>
        <v>24.9</v>
      </c>
      <c r="L44" s="1">
        <f>IF(E44="lanhouse",D44,0)</f>
        <v>0</v>
      </c>
      <c r="M44" s="1">
        <f>IF(E44="celular",D44,0)</f>
        <v>0</v>
      </c>
      <c r="N44" s="1">
        <f>IF(F44="caixa",D44,0)</f>
        <v>0</v>
      </c>
      <c r="O44" s="1">
        <f>IF(F44="bb",D44,0)</f>
        <v>24.9</v>
      </c>
      <c r="P44" s="1">
        <f t="shared" si="4"/>
        <v>0</v>
      </c>
      <c r="Q44" s="1">
        <f>IF(F44="banco real",D44,0)</f>
        <v>0</v>
      </c>
      <c r="R44" s="1">
        <f>IF(F44="itau",D44,0)</f>
        <v>0</v>
      </c>
      <c r="S44" s="1">
        <f>IF(F44="pseg",D44,0)</f>
        <v>0</v>
      </c>
      <c r="T44" s="1">
        <f>IF(C44="pessoal",B44,0)</f>
        <v>0</v>
      </c>
      <c r="U44" s="1">
        <f>IF(E44="dominios",D44,0)</f>
        <v>0</v>
      </c>
      <c r="V44" s="1">
        <f t="shared" si="10"/>
        <v>0</v>
      </c>
      <c r="W44" s="1">
        <f t="shared" si="11"/>
        <v>0</v>
      </c>
      <c r="X44" s="1">
        <f t="shared" si="12"/>
        <v>0</v>
      </c>
      <c r="Y44" s="1">
        <f t="shared" si="13"/>
        <v>0</v>
      </c>
    </row>
    <row r="45" spans="1:25">
      <c r="A45" s="5">
        <v>39668</v>
      </c>
      <c r="B45" s="1"/>
      <c r="D45" s="1">
        <v>24.9</v>
      </c>
      <c r="E45" t="s">
        <v>20</v>
      </c>
      <c r="F45" t="s">
        <v>6</v>
      </c>
      <c r="G45" t="s">
        <v>65</v>
      </c>
      <c r="K45" s="1">
        <f>IF(E45="lojas",D45,0)</f>
        <v>24.9</v>
      </c>
      <c r="L45" s="1">
        <f>IF(E45="lanhouse",D45,0)</f>
        <v>0</v>
      </c>
      <c r="M45" s="1">
        <f>IF(E45="celular",D45,0)</f>
        <v>0</v>
      </c>
      <c r="N45" s="1">
        <f>IF(F45="caixa",D45,0)</f>
        <v>0</v>
      </c>
      <c r="O45" s="1">
        <f>IF(F45="bb",D45,0)</f>
        <v>24.9</v>
      </c>
      <c r="P45" s="1">
        <f t="shared" si="4"/>
        <v>0</v>
      </c>
      <c r="Q45" s="1">
        <f>IF(F45="banco real",D45,0)</f>
        <v>0</v>
      </c>
      <c r="R45" s="1">
        <f>IF(F45="itau",D45,0)</f>
        <v>0</v>
      </c>
      <c r="S45" s="1">
        <f>IF(F45="pseg",D45,0)</f>
        <v>0</v>
      </c>
      <c r="T45" s="1">
        <f>IF(C45="pessoal",B45,0)</f>
        <v>0</v>
      </c>
      <c r="U45" s="1">
        <f>IF(E45="dominios",D45,0)</f>
        <v>0</v>
      </c>
      <c r="V45" s="1">
        <f t="shared" si="10"/>
        <v>0</v>
      </c>
      <c r="W45" s="1">
        <f t="shared" si="11"/>
        <v>0</v>
      </c>
      <c r="X45" s="1">
        <f t="shared" si="12"/>
        <v>0</v>
      </c>
      <c r="Y45" s="1">
        <f t="shared" si="13"/>
        <v>0</v>
      </c>
    </row>
    <row r="46" spans="1:25">
      <c r="A46" s="5">
        <v>39668</v>
      </c>
      <c r="B46" s="1"/>
      <c r="D46" s="1">
        <v>12.9</v>
      </c>
      <c r="E46" t="s">
        <v>20</v>
      </c>
      <c r="F46" t="s">
        <v>6</v>
      </c>
      <c r="G46" s="13" t="s">
        <v>73</v>
      </c>
      <c r="K46" s="1">
        <f>IF(E46="lojas",D46,0)</f>
        <v>12.9</v>
      </c>
      <c r="L46" s="1">
        <f>IF(E46="lanhouse",D46,0)</f>
        <v>0</v>
      </c>
      <c r="M46" s="1">
        <f>IF(E46="celular",D46,0)</f>
        <v>0</v>
      </c>
      <c r="N46" s="1">
        <f>IF(F46="caixa",D46,0)</f>
        <v>0</v>
      </c>
      <c r="O46" s="1">
        <f>IF(F46="bb",D46,0)</f>
        <v>12.9</v>
      </c>
      <c r="P46" s="1">
        <f t="shared" si="4"/>
        <v>0</v>
      </c>
      <c r="Q46" s="1">
        <f>IF(F46="banco real",D46,0)</f>
        <v>0</v>
      </c>
      <c r="R46" s="1">
        <f>IF(F46="itau",D46,0)</f>
        <v>0</v>
      </c>
      <c r="S46" s="1">
        <f>IF(F46="pseg",D46,0)</f>
        <v>0</v>
      </c>
      <c r="T46" s="1">
        <f>IF(C46="pessoal",B46,0)</f>
        <v>0</v>
      </c>
      <c r="U46" s="1">
        <f>IF(E46="dominios",D46,0)</f>
        <v>0</v>
      </c>
      <c r="V46" s="1">
        <f t="shared" si="10"/>
        <v>0</v>
      </c>
      <c r="W46" s="1">
        <f t="shared" si="11"/>
        <v>0</v>
      </c>
      <c r="X46" s="1">
        <f t="shared" si="12"/>
        <v>0</v>
      </c>
      <c r="Y46" s="1">
        <f t="shared" si="13"/>
        <v>0</v>
      </c>
    </row>
    <row r="47" spans="1:25">
      <c r="A47" s="5">
        <v>39670</v>
      </c>
      <c r="B47" s="1"/>
      <c r="D47" s="1">
        <v>9.9</v>
      </c>
      <c r="E47" t="s">
        <v>20</v>
      </c>
      <c r="F47" t="s">
        <v>8</v>
      </c>
      <c r="G47" t="s">
        <v>152</v>
      </c>
      <c r="K47" s="1">
        <f>IF(E47="lojas",D47,0)</f>
        <v>9.9</v>
      </c>
      <c r="L47" s="1">
        <f>IF(E47="lanhouse",D47,0)</f>
        <v>0</v>
      </c>
      <c r="M47" s="1">
        <f>IF(E47="celular",D47,0)</f>
        <v>0</v>
      </c>
      <c r="N47" s="1">
        <f>IF(F47="caixa",D47,0)</f>
        <v>0</v>
      </c>
      <c r="O47" s="1">
        <f>IF(F47="bb",D47,0)</f>
        <v>0</v>
      </c>
      <c r="P47" s="1">
        <f t="shared" si="4"/>
        <v>0</v>
      </c>
      <c r="Q47" s="1">
        <f>IF(F47="banco real",D47,0)</f>
        <v>0</v>
      </c>
      <c r="R47" s="1">
        <f>IF(F47="itau",D47,0)</f>
        <v>9.9</v>
      </c>
      <c r="S47" s="1">
        <f>IF(F47="pseg",D47,0)</f>
        <v>0</v>
      </c>
      <c r="T47" s="1">
        <f>IF(C47="pessoal",B47,0)</f>
        <v>0</v>
      </c>
      <c r="U47" s="1">
        <f>IF(E47="dominios",D47,0)</f>
        <v>0</v>
      </c>
      <c r="V47" s="1">
        <f t="shared" si="10"/>
        <v>0</v>
      </c>
      <c r="W47" s="1">
        <f t="shared" si="11"/>
        <v>0</v>
      </c>
      <c r="X47" s="1">
        <f t="shared" si="12"/>
        <v>0</v>
      </c>
      <c r="Y47" s="1">
        <f t="shared" si="13"/>
        <v>0</v>
      </c>
    </row>
    <row r="48" spans="1:25">
      <c r="A48" s="5">
        <v>39670</v>
      </c>
      <c r="B48" s="1"/>
      <c r="D48" s="1">
        <v>40</v>
      </c>
      <c r="E48" t="s">
        <v>107</v>
      </c>
      <c r="F48" t="s">
        <v>6</v>
      </c>
      <c r="G48" t="s">
        <v>153</v>
      </c>
      <c r="K48" s="1">
        <f>IF(E48="lojas",D48,0)</f>
        <v>0</v>
      </c>
      <c r="L48" s="1">
        <f>IF(E48="lanhouse",D48,0)</f>
        <v>0</v>
      </c>
      <c r="M48" s="1">
        <f>IF(E48="celular",D48,0)</f>
        <v>0</v>
      </c>
      <c r="N48" s="1">
        <f>IF(F48="caixa",D48,0)</f>
        <v>0</v>
      </c>
      <c r="O48" s="1">
        <f>IF(F48="bb",D48,0)</f>
        <v>40</v>
      </c>
      <c r="P48" s="1">
        <f t="shared" si="4"/>
        <v>0</v>
      </c>
      <c r="Q48" s="1">
        <f>IF(F48="banco real",D48,0)</f>
        <v>0</v>
      </c>
      <c r="R48" s="1">
        <f>IF(F48="itau",D48,0)</f>
        <v>0</v>
      </c>
      <c r="S48" s="1">
        <f>IF(F48="pseg",D48,0)</f>
        <v>0</v>
      </c>
      <c r="T48" s="1">
        <f>IF(C48="pessoal",B48,0)</f>
        <v>0</v>
      </c>
      <c r="U48" s="1">
        <f>IF(E48="dominios",D48,0)</f>
        <v>0</v>
      </c>
      <c r="V48" s="1">
        <f t="shared" si="10"/>
        <v>0</v>
      </c>
      <c r="W48" s="1">
        <f t="shared" si="11"/>
        <v>0</v>
      </c>
      <c r="X48" s="1">
        <f t="shared" si="12"/>
        <v>0</v>
      </c>
      <c r="Y48" s="1">
        <f t="shared" si="13"/>
        <v>40</v>
      </c>
    </row>
    <row r="49" spans="1:25">
      <c r="A49" s="5">
        <v>39671</v>
      </c>
      <c r="B49" s="1"/>
      <c r="D49" s="1">
        <v>26.9</v>
      </c>
      <c r="E49" t="s">
        <v>20</v>
      </c>
      <c r="F49" t="s">
        <v>7</v>
      </c>
      <c r="G49" t="s">
        <v>154</v>
      </c>
      <c r="K49" s="1">
        <f t="shared" si="0"/>
        <v>26.9</v>
      </c>
      <c r="L49" s="1">
        <f t="shared" si="1"/>
        <v>0</v>
      </c>
      <c r="M49" s="1">
        <f t="shared" si="2"/>
        <v>0</v>
      </c>
      <c r="N49" s="1">
        <f t="shared" si="3"/>
        <v>26.9</v>
      </c>
      <c r="O49" s="1">
        <f t="shared" si="14"/>
        <v>0</v>
      </c>
      <c r="P49" s="1">
        <f t="shared" si="4"/>
        <v>0</v>
      </c>
      <c r="Q49" s="1">
        <f t="shared" si="5"/>
        <v>0</v>
      </c>
      <c r="R49" s="1">
        <f t="shared" si="6"/>
        <v>0</v>
      </c>
      <c r="S49" s="1">
        <f t="shared" si="7"/>
        <v>0</v>
      </c>
      <c r="T49" s="1">
        <f t="shared" si="8"/>
        <v>0</v>
      </c>
      <c r="U49" s="1">
        <f t="shared" si="9"/>
        <v>0</v>
      </c>
      <c r="V49" s="1">
        <f t="shared" si="10"/>
        <v>0</v>
      </c>
      <c r="W49" s="1">
        <f t="shared" si="11"/>
        <v>0</v>
      </c>
      <c r="X49" s="1">
        <f t="shared" si="12"/>
        <v>0</v>
      </c>
      <c r="Y49" s="1">
        <f t="shared" si="13"/>
        <v>0</v>
      </c>
    </row>
    <row r="50" spans="1:25">
      <c r="A50" s="5">
        <v>39671</v>
      </c>
      <c r="B50" s="1"/>
      <c r="D50" s="1">
        <v>25</v>
      </c>
      <c r="E50" t="s">
        <v>20</v>
      </c>
      <c r="F50" t="s">
        <v>7</v>
      </c>
      <c r="G50" t="s">
        <v>150</v>
      </c>
      <c r="K50" s="1">
        <f t="shared" si="0"/>
        <v>25</v>
      </c>
      <c r="L50" s="1">
        <f t="shared" si="1"/>
        <v>0</v>
      </c>
      <c r="M50" s="1">
        <f t="shared" si="2"/>
        <v>0</v>
      </c>
      <c r="N50" s="1">
        <f t="shared" si="3"/>
        <v>25</v>
      </c>
      <c r="O50" s="1">
        <f t="shared" si="14"/>
        <v>0</v>
      </c>
      <c r="P50" s="1">
        <f t="shared" si="4"/>
        <v>0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0</v>
      </c>
      <c r="U50" s="1">
        <f t="shared" si="9"/>
        <v>0</v>
      </c>
      <c r="V50" s="1">
        <f t="shared" si="10"/>
        <v>0</v>
      </c>
      <c r="W50" s="1">
        <f t="shared" si="11"/>
        <v>0</v>
      </c>
      <c r="X50" s="1">
        <f t="shared" si="12"/>
        <v>0</v>
      </c>
      <c r="Y50" s="1">
        <f t="shared" si="13"/>
        <v>0</v>
      </c>
    </row>
    <row r="51" spans="1:25">
      <c r="A51" s="5">
        <v>39671</v>
      </c>
      <c r="B51" s="1"/>
      <c r="D51" s="1">
        <v>44.9</v>
      </c>
      <c r="E51" t="s">
        <v>20</v>
      </c>
      <c r="F51" t="s">
        <v>5</v>
      </c>
      <c r="G51" t="s">
        <v>155</v>
      </c>
      <c r="K51" s="1">
        <f t="shared" si="0"/>
        <v>44.9</v>
      </c>
      <c r="L51" s="1">
        <f t="shared" si="1"/>
        <v>0</v>
      </c>
      <c r="M51" s="1">
        <f t="shared" si="2"/>
        <v>0</v>
      </c>
      <c r="N51" s="1">
        <f t="shared" si="3"/>
        <v>0</v>
      </c>
      <c r="O51" s="1">
        <f t="shared" si="14"/>
        <v>0</v>
      </c>
      <c r="P51" s="1">
        <f t="shared" si="4"/>
        <v>44.9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0</v>
      </c>
      <c r="U51" s="1">
        <f t="shared" si="9"/>
        <v>0</v>
      </c>
      <c r="V51" s="1">
        <f t="shared" si="10"/>
        <v>0</v>
      </c>
      <c r="W51" s="1">
        <f t="shared" si="11"/>
        <v>0</v>
      </c>
      <c r="X51" s="1">
        <f t="shared" si="12"/>
        <v>0</v>
      </c>
      <c r="Y51" s="1">
        <f t="shared" si="13"/>
        <v>0</v>
      </c>
    </row>
    <row r="52" spans="1:25">
      <c r="A52" s="5">
        <v>39668</v>
      </c>
      <c r="B52" s="1"/>
      <c r="D52" s="1">
        <v>43.33</v>
      </c>
      <c r="E52" t="s">
        <v>19</v>
      </c>
      <c r="F52" t="s">
        <v>29</v>
      </c>
      <c r="K52" s="1">
        <f t="shared" si="0"/>
        <v>0</v>
      </c>
      <c r="L52" s="1">
        <f t="shared" si="1"/>
        <v>43.33</v>
      </c>
      <c r="M52" s="1">
        <f t="shared" si="2"/>
        <v>0</v>
      </c>
      <c r="N52" s="1">
        <f t="shared" si="3"/>
        <v>0</v>
      </c>
      <c r="O52" s="1">
        <f t="shared" si="14"/>
        <v>0</v>
      </c>
      <c r="P52" s="1">
        <f t="shared" si="4"/>
        <v>0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0</v>
      </c>
      <c r="U52" s="1">
        <f t="shared" si="9"/>
        <v>0</v>
      </c>
      <c r="V52" s="1">
        <f t="shared" si="10"/>
        <v>0</v>
      </c>
      <c r="W52" s="1">
        <f t="shared" si="11"/>
        <v>0</v>
      </c>
      <c r="X52" s="1">
        <f t="shared" si="12"/>
        <v>0</v>
      </c>
      <c r="Y52" s="1">
        <f t="shared" si="13"/>
        <v>0</v>
      </c>
    </row>
    <row r="53" spans="1:25">
      <c r="A53" s="5">
        <v>39668</v>
      </c>
      <c r="B53" s="1"/>
      <c r="D53" s="1">
        <v>51</v>
      </c>
      <c r="E53" t="s">
        <v>21</v>
      </c>
      <c r="K53" s="1">
        <f t="shared" si="0"/>
        <v>0</v>
      </c>
      <c r="L53" s="1">
        <f t="shared" si="1"/>
        <v>0</v>
      </c>
      <c r="M53" s="1">
        <f t="shared" si="2"/>
        <v>51</v>
      </c>
      <c r="N53" s="1">
        <f t="shared" si="3"/>
        <v>0</v>
      </c>
      <c r="O53" s="1">
        <f t="shared" si="14"/>
        <v>0</v>
      </c>
      <c r="P53" s="1">
        <f t="shared" si="4"/>
        <v>0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0</v>
      </c>
      <c r="U53" s="1">
        <f t="shared" si="9"/>
        <v>0</v>
      </c>
      <c r="V53" s="1">
        <f t="shared" si="10"/>
        <v>0</v>
      </c>
      <c r="W53" s="1">
        <f t="shared" si="11"/>
        <v>0</v>
      </c>
      <c r="X53" s="1">
        <f t="shared" si="12"/>
        <v>0</v>
      </c>
      <c r="Y53" s="1">
        <f t="shared" si="13"/>
        <v>0</v>
      </c>
    </row>
    <row r="54" spans="1:25">
      <c r="A54" s="5">
        <v>39669</v>
      </c>
      <c r="B54" s="1"/>
      <c r="D54" s="1">
        <v>47.16</v>
      </c>
      <c r="E54" t="s">
        <v>19</v>
      </c>
      <c r="F54" t="s">
        <v>29</v>
      </c>
      <c r="K54" s="1">
        <f t="shared" si="0"/>
        <v>0</v>
      </c>
      <c r="L54" s="1">
        <f t="shared" si="1"/>
        <v>47.16</v>
      </c>
      <c r="M54" s="1">
        <f t="shared" si="2"/>
        <v>0</v>
      </c>
      <c r="N54" s="1">
        <f t="shared" si="3"/>
        <v>0</v>
      </c>
      <c r="O54" s="1">
        <f t="shared" si="14"/>
        <v>0</v>
      </c>
      <c r="P54" s="1">
        <f t="shared" si="4"/>
        <v>0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0</v>
      </c>
      <c r="U54" s="1">
        <f t="shared" si="9"/>
        <v>0</v>
      </c>
      <c r="V54" s="1">
        <f t="shared" si="10"/>
        <v>0</v>
      </c>
      <c r="W54" s="1">
        <f t="shared" si="11"/>
        <v>0</v>
      </c>
      <c r="X54" s="1">
        <f t="shared" si="12"/>
        <v>0</v>
      </c>
      <c r="Y54" s="1">
        <f t="shared" si="13"/>
        <v>0</v>
      </c>
    </row>
    <row r="55" spans="1:25">
      <c r="A55" s="5">
        <v>39669</v>
      </c>
      <c r="B55" s="1"/>
      <c r="D55" s="1">
        <v>77</v>
      </c>
      <c r="E55" t="s">
        <v>21</v>
      </c>
      <c r="G55" s="13"/>
      <c r="K55" s="1">
        <f t="shared" si="0"/>
        <v>0</v>
      </c>
      <c r="L55" s="1">
        <f t="shared" si="1"/>
        <v>0</v>
      </c>
      <c r="M55" s="1">
        <f t="shared" si="2"/>
        <v>77</v>
      </c>
      <c r="N55" s="1">
        <f t="shared" si="3"/>
        <v>0</v>
      </c>
      <c r="O55" s="1">
        <f t="shared" si="14"/>
        <v>0</v>
      </c>
      <c r="P55" s="1">
        <f t="shared" si="4"/>
        <v>0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0</v>
      </c>
      <c r="U55" s="1">
        <f t="shared" si="9"/>
        <v>0</v>
      </c>
      <c r="V55" s="1">
        <f t="shared" si="10"/>
        <v>0</v>
      </c>
      <c r="W55" s="1">
        <f t="shared" si="11"/>
        <v>0</v>
      </c>
      <c r="X55" s="1">
        <f t="shared" si="12"/>
        <v>0</v>
      </c>
      <c r="Y55" s="1">
        <f t="shared" si="13"/>
        <v>0</v>
      </c>
    </row>
    <row r="56" spans="1:25">
      <c r="A56" s="5">
        <v>39671</v>
      </c>
      <c r="B56" s="1"/>
      <c r="D56" s="1">
        <v>59.85</v>
      </c>
      <c r="E56" t="s">
        <v>19</v>
      </c>
      <c r="F56" t="s">
        <v>29</v>
      </c>
      <c r="K56" s="1">
        <f t="shared" si="0"/>
        <v>0</v>
      </c>
      <c r="L56" s="1">
        <f t="shared" si="1"/>
        <v>59.85</v>
      </c>
      <c r="M56" s="1">
        <f t="shared" si="2"/>
        <v>0</v>
      </c>
      <c r="N56" s="1">
        <f t="shared" si="3"/>
        <v>0</v>
      </c>
      <c r="O56" s="1">
        <f t="shared" si="14"/>
        <v>0</v>
      </c>
      <c r="P56" s="1">
        <f t="shared" si="4"/>
        <v>0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0</v>
      </c>
      <c r="U56" s="1">
        <f t="shared" si="9"/>
        <v>0</v>
      </c>
      <c r="V56" s="1">
        <f t="shared" si="10"/>
        <v>0</v>
      </c>
      <c r="W56" s="1">
        <f t="shared" si="11"/>
        <v>0</v>
      </c>
      <c r="X56" s="1">
        <f t="shared" si="12"/>
        <v>0</v>
      </c>
      <c r="Y56" s="1">
        <f t="shared" si="13"/>
        <v>0</v>
      </c>
    </row>
    <row r="57" spans="1:25">
      <c r="A57" s="5">
        <v>39671</v>
      </c>
      <c r="B57" s="1"/>
      <c r="D57" s="1">
        <v>41</v>
      </c>
      <c r="E57" t="s">
        <v>21</v>
      </c>
      <c r="K57" s="1">
        <f t="shared" si="0"/>
        <v>0</v>
      </c>
      <c r="L57" s="1">
        <f t="shared" si="1"/>
        <v>0</v>
      </c>
      <c r="M57" s="1">
        <f t="shared" si="2"/>
        <v>41</v>
      </c>
      <c r="N57" s="1">
        <f t="shared" si="3"/>
        <v>0</v>
      </c>
      <c r="O57" s="1">
        <f t="shared" si="14"/>
        <v>0</v>
      </c>
      <c r="P57" s="1">
        <f t="shared" si="4"/>
        <v>0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0</v>
      </c>
      <c r="U57" s="1">
        <f t="shared" si="9"/>
        <v>0</v>
      </c>
      <c r="V57" s="1">
        <f t="shared" si="10"/>
        <v>0</v>
      </c>
      <c r="W57" s="1">
        <f t="shared" si="11"/>
        <v>0</v>
      </c>
      <c r="X57" s="1">
        <f t="shared" si="12"/>
        <v>0</v>
      </c>
      <c r="Y57" s="1">
        <f t="shared" si="13"/>
        <v>0</v>
      </c>
    </row>
    <row r="58" spans="1:25">
      <c r="A58" s="5">
        <v>39671</v>
      </c>
      <c r="B58" s="1"/>
      <c r="D58" s="1">
        <v>15</v>
      </c>
      <c r="E58" t="s">
        <v>107</v>
      </c>
      <c r="F58" t="s">
        <v>13</v>
      </c>
      <c r="G58" t="s">
        <v>144</v>
      </c>
      <c r="K58" s="1">
        <f t="shared" si="0"/>
        <v>0</v>
      </c>
      <c r="L58" s="1">
        <f t="shared" si="1"/>
        <v>0</v>
      </c>
      <c r="M58" s="1">
        <f t="shared" si="2"/>
        <v>0</v>
      </c>
      <c r="N58" s="1">
        <f t="shared" si="3"/>
        <v>0</v>
      </c>
      <c r="O58" s="1">
        <f t="shared" si="14"/>
        <v>0</v>
      </c>
      <c r="P58" s="1">
        <f t="shared" si="4"/>
        <v>0</v>
      </c>
      <c r="Q58" s="1">
        <f t="shared" si="5"/>
        <v>15</v>
      </c>
      <c r="R58" s="1">
        <f t="shared" si="6"/>
        <v>0</v>
      </c>
      <c r="S58" s="1">
        <f t="shared" si="7"/>
        <v>0</v>
      </c>
      <c r="T58" s="1">
        <f t="shared" si="8"/>
        <v>0</v>
      </c>
      <c r="U58" s="1">
        <f t="shared" si="9"/>
        <v>0</v>
      </c>
      <c r="V58" s="1">
        <f t="shared" si="10"/>
        <v>0</v>
      </c>
      <c r="W58" s="1">
        <f t="shared" si="11"/>
        <v>0</v>
      </c>
      <c r="X58" s="1">
        <f t="shared" si="12"/>
        <v>0</v>
      </c>
      <c r="Y58" s="1">
        <f t="shared" si="13"/>
        <v>15</v>
      </c>
    </row>
    <row r="59" spans="1:25">
      <c r="A59" s="5">
        <v>39671</v>
      </c>
      <c r="B59" s="1"/>
      <c r="D59" s="1">
        <v>24.9</v>
      </c>
      <c r="E59" t="s">
        <v>20</v>
      </c>
      <c r="F59" t="s">
        <v>13</v>
      </c>
      <c r="G59" t="s">
        <v>156</v>
      </c>
      <c r="K59" s="1">
        <f t="shared" si="0"/>
        <v>24.9</v>
      </c>
      <c r="L59" s="1">
        <f t="shared" si="1"/>
        <v>0</v>
      </c>
      <c r="M59" s="1">
        <f t="shared" si="2"/>
        <v>0</v>
      </c>
      <c r="N59" s="1">
        <f t="shared" si="3"/>
        <v>0</v>
      </c>
      <c r="O59" s="1">
        <f t="shared" si="14"/>
        <v>0</v>
      </c>
      <c r="P59" s="1">
        <f t="shared" si="4"/>
        <v>0</v>
      </c>
      <c r="Q59" s="1">
        <f t="shared" si="5"/>
        <v>24.9</v>
      </c>
      <c r="R59" s="1">
        <f t="shared" si="6"/>
        <v>0</v>
      </c>
      <c r="S59" s="1">
        <f t="shared" si="7"/>
        <v>0</v>
      </c>
      <c r="T59" s="1">
        <f t="shared" si="8"/>
        <v>0</v>
      </c>
      <c r="U59" s="1">
        <f t="shared" si="9"/>
        <v>0</v>
      </c>
      <c r="V59" s="1">
        <f t="shared" si="10"/>
        <v>0</v>
      </c>
      <c r="W59" s="1">
        <f t="shared" si="11"/>
        <v>0</v>
      </c>
      <c r="X59" s="1">
        <f t="shared" si="12"/>
        <v>0</v>
      </c>
      <c r="Y59" s="1">
        <f t="shared" si="13"/>
        <v>0</v>
      </c>
    </row>
    <row r="60" spans="1:25">
      <c r="A60" s="5">
        <v>39671</v>
      </c>
      <c r="B60" s="1"/>
      <c r="D60" s="1">
        <v>9.9</v>
      </c>
      <c r="E60" t="s">
        <v>20</v>
      </c>
      <c r="F60" t="s">
        <v>5</v>
      </c>
      <c r="G60" t="s">
        <v>157</v>
      </c>
      <c r="K60" s="1">
        <f t="shared" si="0"/>
        <v>9.9</v>
      </c>
      <c r="L60" s="1">
        <f t="shared" si="1"/>
        <v>0</v>
      </c>
      <c r="M60" s="1">
        <f t="shared" si="2"/>
        <v>0</v>
      </c>
      <c r="N60" s="1">
        <f t="shared" si="3"/>
        <v>0</v>
      </c>
      <c r="O60" s="1">
        <f t="shared" si="14"/>
        <v>0</v>
      </c>
      <c r="P60" s="1">
        <f t="shared" si="4"/>
        <v>9.9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0</v>
      </c>
      <c r="U60" s="1">
        <f t="shared" si="9"/>
        <v>0</v>
      </c>
      <c r="V60" s="1">
        <f t="shared" si="10"/>
        <v>0</v>
      </c>
      <c r="W60" s="1">
        <f t="shared" si="11"/>
        <v>0</v>
      </c>
      <c r="X60" s="1">
        <f t="shared" si="12"/>
        <v>0</v>
      </c>
      <c r="Y60" s="1">
        <f t="shared" si="13"/>
        <v>0</v>
      </c>
    </row>
    <row r="61" spans="1:25">
      <c r="A61" s="5">
        <v>39672</v>
      </c>
      <c r="B61" s="1"/>
      <c r="D61" s="1">
        <v>24.9</v>
      </c>
      <c r="E61" t="s">
        <v>20</v>
      </c>
      <c r="F61" t="s">
        <v>6</v>
      </c>
      <c r="G61" t="s">
        <v>158</v>
      </c>
      <c r="K61" s="1">
        <f t="shared" si="0"/>
        <v>24.9</v>
      </c>
      <c r="L61" s="1">
        <f t="shared" si="1"/>
        <v>0</v>
      </c>
      <c r="M61" s="1">
        <f t="shared" si="2"/>
        <v>0</v>
      </c>
      <c r="N61" s="1">
        <f t="shared" si="3"/>
        <v>0</v>
      </c>
      <c r="O61" s="1">
        <f t="shared" si="14"/>
        <v>24.9</v>
      </c>
      <c r="P61" s="1">
        <f t="shared" si="4"/>
        <v>0</v>
      </c>
      <c r="Q61" s="1">
        <f t="shared" si="5"/>
        <v>0</v>
      </c>
      <c r="R61" s="1">
        <f t="shared" si="6"/>
        <v>0</v>
      </c>
      <c r="S61" s="1">
        <f t="shared" si="7"/>
        <v>0</v>
      </c>
      <c r="T61" s="1">
        <f t="shared" si="8"/>
        <v>0</v>
      </c>
      <c r="U61" s="1">
        <f t="shared" si="9"/>
        <v>0</v>
      </c>
      <c r="V61" s="1">
        <f t="shared" si="10"/>
        <v>0</v>
      </c>
      <c r="W61" s="1">
        <f t="shared" si="11"/>
        <v>0</v>
      </c>
      <c r="X61" s="1">
        <f t="shared" si="12"/>
        <v>0</v>
      </c>
      <c r="Y61" s="1">
        <f t="shared" si="13"/>
        <v>0</v>
      </c>
    </row>
    <row r="62" spans="1:25">
      <c r="A62" s="5">
        <v>39672</v>
      </c>
      <c r="B62" s="1"/>
      <c r="D62" s="1">
        <v>40</v>
      </c>
      <c r="E62" t="s">
        <v>56</v>
      </c>
      <c r="F62" t="s">
        <v>5</v>
      </c>
      <c r="G62" s="13" t="s">
        <v>93</v>
      </c>
      <c r="K62" s="1">
        <f t="shared" si="0"/>
        <v>0</v>
      </c>
      <c r="L62" s="1">
        <f t="shared" si="1"/>
        <v>0</v>
      </c>
      <c r="M62" s="1">
        <f t="shared" si="2"/>
        <v>0</v>
      </c>
      <c r="N62" s="1">
        <f t="shared" si="3"/>
        <v>0</v>
      </c>
      <c r="O62" s="1">
        <f t="shared" si="14"/>
        <v>0</v>
      </c>
      <c r="P62" s="1">
        <f t="shared" si="4"/>
        <v>40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0</v>
      </c>
      <c r="U62" s="1">
        <f t="shared" si="9"/>
        <v>40</v>
      </c>
      <c r="V62" s="1">
        <f t="shared" si="10"/>
        <v>0</v>
      </c>
      <c r="W62" s="1">
        <f t="shared" si="11"/>
        <v>0</v>
      </c>
      <c r="X62" s="1">
        <f t="shared" si="12"/>
        <v>0</v>
      </c>
      <c r="Y62" s="1">
        <f t="shared" si="13"/>
        <v>0</v>
      </c>
    </row>
    <row r="63" spans="1:25">
      <c r="A63" s="5">
        <v>39671</v>
      </c>
      <c r="B63" s="1"/>
      <c r="D63" s="1">
        <v>24.9</v>
      </c>
      <c r="E63" t="s">
        <v>20</v>
      </c>
      <c r="F63" t="s">
        <v>6</v>
      </c>
      <c r="G63" t="s">
        <v>159</v>
      </c>
      <c r="K63" s="1">
        <f t="shared" si="0"/>
        <v>24.9</v>
      </c>
      <c r="L63" s="1">
        <f t="shared" si="1"/>
        <v>0</v>
      </c>
      <c r="M63" s="1">
        <f t="shared" si="2"/>
        <v>0</v>
      </c>
      <c r="N63" s="1">
        <f t="shared" si="3"/>
        <v>0</v>
      </c>
      <c r="O63" s="1">
        <f t="shared" si="14"/>
        <v>24.9</v>
      </c>
      <c r="P63" s="1">
        <f t="shared" si="4"/>
        <v>0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0</v>
      </c>
      <c r="U63" s="1">
        <f t="shared" si="9"/>
        <v>0</v>
      </c>
      <c r="V63" s="1">
        <f t="shared" si="10"/>
        <v>0</v>
      </c>
      <c r="W63" s="1">
        <f t="shared" si="11"/>
        <v>0</v>
      </c>
      <c r="X63" s="1">
        <f t="shared" si="12"/>
        <v>0</v>
      </c>
      <c r="Y63" s="1">
        <f t="shared" si="13"/>
        <v>0</v>
      </c>
    </row>
    <row r="64" spans="1:25">
      <c r="A64" s="5">
        <v>39672</v>
      </c>
      <c r="B64" s="1">
        <v>416.5</v>
      </c>
      <c r="C64" t="s">
        <v>21</v>
      </c>
      <c r="D64" s="1">
        <v>12.9</v>
      </c>
      <c r="E64" t="s">
        <v>20</v>
      </c>
      <c r="F64" t="s">
        <v>13</v>
      </c>
      <c r="G64" t="s">
        <v>160</v>
      </c>
      <c r="K64" s="1">
        <f t="shared" si="0"/>
        <v>12.9</v>
      </c>
      <c r="L64" s="1">
        <f t="shared" si="1"/>
        <v>0</v>
      </c>
      <c r="M64" s="1">
        <f t="shared" si="2"/>
        <v>0</v>
      </c>
      <c r="N64" s="1">
        <f t="shared" si="3"/>
        <v>0</v>
      </c>
      <c r="O64" s="1">
        <f t="shared" si="14"/>
        <v>0</v>
      </c>
      <c r="P64" s="1">
        <f t="shared" si="4"/>
        <v>0</v>
      </c>
      <c r="Q64" s="1">
        <f t="shared" si="5"/>
        <v>12.9</v>
      </c>
      <c r="R64" s="1">
        <f t="shared" si="6"/>
        <v>0</v>
      </c>
      <c r="S64" s="1">
        <f t="shared" si="7"/>
        <v>0</v>
      </c>
      <c r="T64" s="1">
        <f t="shared" si="8"/>
        <v>0</v>
      </c>
      <c r="U64" s="1">
        <f t="shared" si="9"/>
        <v>0</v>
      </c>
      <c r="V64" s="1">
        <f t="shared" si="10"/>
        <v>0</v>
      </c>
      <c r="W64" s="1">
        <f t="shared" si="11"/>
        <v>0</v>
      </c>
      <c r="X64" s="1">
        <f t="shared" si="12"/>
        <v>0</v>
      </c>
      <c r="Y64" s="1">
        <f t="shared" si="13"/>
        <v>0</v>
      </c>
    </row>
    <row r="65" spans="1:25">
      <c r="A65" s="5">
        <v>39672</v>
      </c>
      <c r="B65" s="1"/>
      <c r="D65" s="1">
        <v>24.9</v>
      </c>
      <c r="E65" t="s">
        <v>20</v>
      </c>
      <c r="F65" t="s">
        <v>5</v>
      </c>
      <c r="G65" t="s">
        <v>161</v>
      </c>
      <c r="K65" s="1">
        <f t="shared" si="0"/>
        <v>24.9</v>
      </c>
      <c r="L65" s="1">
        <f t="shared" si="1"/>
        <v>0</v>
      </c>
      <c r="M65" s="1">
        <f t="shared" si="2"/>
        <v>0</v>
      </c>
      <c r="N65" s="1">
        <f t="shared" si="3"/>
        <v>0</v>
      </c>
      <c r="O65" s="1">
        <f t="shared" si="14"/>
        <v>0</v>
      </c>
      <c r="P65" s="1">
        <f t="shared" si="4"/>
        <v>24.9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0</v>
      </c>
      <c r="U65" s="1">
        <f t="shared" si="9"/>
        <v>0</v>
      </c>
      <c r="V65" s="1">
        <f t="shared" si="10"/>
        <v>0</v>
      </c>
      <c r="W65" s="1">
        <f t="shared" si="11"/>
        <v>0</v>
      </c>
      <c r="X65" s="1">
        <f t="shared" si="12"/>
        <v>0</v>
      </c>
      <c r="Y65" s="1">
        <f t="shared" si="13"/>
        <v>0</v>
      </c>
    </row>
    <row r="66" spans="1:25">
      <c r="A66" s="5">
        <v>39673</v>
      </c>
      <c r="B66" s="1">
        <v>321.49</v>
      </c>
      <c r="C66" t="s">
        <v>19</v>
      </c>
      <c r="D66" s="1">
        <v>12.9</v>
      </c>
      <c r="E66" t="s">
        <v>20</v>
      </c>
      <c r="F66" t="s">
        <v>5</v>
      </c>
      <c r="G66" s="13" t="s">
        <v>66</v>
      </c>
      <c r="K66" s="1">
        <f t="shared" si="0"/>
        <v>12.9</v>
      </c>
      <c r="L66" s="1">
        <f t="shared" si="1"/>
        <v>0</v>
      </c>
      <c r="M66" s="1">
        <f t="shared" si="2"/>
        <v>0</v>
      </c>
      <c r="N66" s="1">
        <f t="shared" si="3"/>
        <v>0</v>
      </c>
      <c r="O66" s="1">
        <f t="shared" si="14"/>
        <v>0</v>
      </c>
      <c r="P66" s="1">
        <f t="shared" si="4"/>
        <v>12.9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0</v>
      </c>
      <c r="U66" s="1">
        <f t="shared" si="9"/>
        <v>0</v>
      </c>
      <c r="V66" s="1">
        <f t="shared" si="10"/>
        <v>0</v>
      </c>
      <c r="W66" s="1">
        <f t="shared" si="11"/>
        <v>321.49</v>
      </c>
      <c r="X66" s="1">
        <f t="shared" si="12"/>
        <v>0</v>
      </c>
      <c r="Y66" s="1">
        <f t="shared" si="13"/>
        <v>0</v>
      </c>
    </row>
    <row r="67" spans="1:25">
      <c r="A67" s="5">
        <v>39664</v>
      </c>
      <c r="B67" s="1">
        <v>30</v>
      </c>
      <c r="C67" t="s">
        <v>56</v>
      </c>
      <c r="D67" s="1">
        <v>30</v>
      </c>
      <c r="E67" t="s">
        <v>56</v>
      </c>
      <c r="F67" t="s">
        <v>7</v>
      </c>
      <c r="G67" t="s">
        <v>68</v>
      </c>
      <c r="K67" s="1">
        <f t="shared" ref="K67:K129" si="15">IF(E67="lojas",D67,0)</f>
        <v>0</v>
      </c>
      <c r="L67" s="1">
        <f t="shared" ref="L67:L129" si="16">IF(E67="lanhouse",D67,0)</f>
        <v>0</v>
      </c>
      <c r="M67" s="1">
        <f t="shared" ref="M67:M129" si="17">IF(E67="celular",D67,0)</f>
        <v>0</v>
      </c>
      <c r="N67" s="1">
        <f t="shared" ref="N67:N129" si="18">IF(F67="caixa",D67,0)</f>
        <v>30</v>
      </c>
      <c r="O67" s="1">
        <f t="shared" si="14"/>
        <v>0</v>
      </c>
      <c r="P67" s="1">
        <f t="shared" ref="P67:P130" si="19">IF(F67="bradesco",D67,0)</f>
        <v>0</v>
      </c>
      <c r="Q67" s="1">
        <f t="shared" ref="Q67:Q130" si="20">IF(F67="banco real",D67,0)</f>
        <v>0</v>
      </c>
      <c r="R67" s="1">
        <f t="shared" ref="R67:R129" si="21">IF(F67="itau",D67,0)</f>
        <v>0</v>
      </c>
      <c r="S67" s="1">
        <f t="shared" ref="S67:S129" si="22">IF(F67="pseg",D67,0)</f>
        <v>0</v>
      </c>
      <c r="T67" s="1">
        <f t="shared" ref="T67:T130" si="23">IF(C67="pessoal",B67,0)</f>
        <v>0</v>
      </c>
      <c r="U67" s="1">
        <f t="shared" ref="U67:U129" si="24">IF(E67="dominios",D67,0)</f>
        <v>30</v>
      </c>
      <c r="V67" s="1">
        <f t="shared" ref="V67:V129" si="25">IF(C67="publicidade",B67,0)</f>
        <v>0</v>
      </c>
      <c r="W67" s="1">
        <f t="shared" ref="W67:W129" si="26">IF(C67="lanhouse",B67,0)</f>
        <v>0</v>
      </c>
      <c r="X67" s="1">
        <f t="shared" ref="X67:X129" si="27">IF(C67="lojapro",B67,0)</f>
        <v>0</v>
      </c>
      <c r="Y67" s="1">
        <f t="shared" ref="Y67:Y130" si="28">IF(E67="serviços",D67,0)</f>
        <v>0</v>
      </c>
    </row>
    <row r="68" spans="1:25">
      <c r="A68" s="5">
        <v>39672</v>
      </c>
      <c r="B68" s="1"/>
      <c r="D68" s="1">
        <v>24.9</v>
      </c>
      <c r="E68" t="s">
        <v>20</v>
      </c>
      <c r="F68" t="s">
        <v>6</v>
      </c>
      <c r="G68" t="s">
        <v>162</v>
      </c>
      <c r="K68" s="1">
        <f t="shared" si="15"/>
        <v>24.9</v>
      </c>
      <c r="L68" s="1">
        <f t="shared" si="16"/>
        <v>0</v>
      </c>
      <c r="M68" s="1">
        <f t="shared" si="17"/>
        <v>0</v>
      </c>
      <c r="N68" s="1">
        <f t="shared" si="18"/>
        <v>0</v>
      </c>
      <c r="O68" s="1">
        <f t="shared" ref="O68:O131" si="29">IF(F68="bb",D68,0)</f>
        <v>24.9</v>
      </c>
      <c r="P68" s="1">
        <f t="shared" si="19"/>
        <v>0</v>
      </c>
      <c r="Q68" s="1">
        <f t="shared" si="20"/>
        <v>0</v>
      </c>
      <c r="R68" s="1">
        <f t="shared" si="21"/>
        <v>0</v>
      </c>
      <c r="S68" s="1">
        <f t="shared" si="22"/>
        <v>0</v>
      </c>
      <c r="T68" s="1">
        <f t="shared" si="23"/>
        <v>0</v>
      </c>
      <c r="U68" s="1">
        <f t="shared" si="24"/>
        <v>0</v>
      </c>
      <c r="V68" s="1">
        <f t="shared" si="25"/>
        <v>0</v>
      </c>
      <c r="W68" s="1">
        <f t="shared" si="26"/>
        <v>0</v>
      </c>
      <c r="X68" s="1">
        <f t="shared" si="27"/>
        <v>0</v>
      </c>
      <c r="Y68" s="1">
        <f t="shared" si="28"/>
        <v>0</v>
      </c>
    </row>
    <row r="69" spans="1:25">
      <c r="A69" s="5">
        <v>39672</v>
      </c>
      <c r="B69" s="1"/>
      <c r="D69" s="1">
        <v>24.9</v>
      </c>
      <c r="E69" t="s">
        <v>20</v>
      </c>
      <c r="F69" t="s">
        <v>6</v>
      </c>
      <c r="G69" t="s">
        <v>163</v>
      </c>
      <c r="K69" s="1">
        <f t="shared" si="15"/>
        <v>24.9</v>
      </c>
      <c r="L69" s="1">
        <f t="shared" si="16"/>
        <v>0</v>
      </c>
      <c r="M69" s="1">
        <f t="shared" si="17"/>
        <v>0</v>
      </c>
      <c r="N69" s="1">
        <f t="shared" si="18"/>
        <v>0</v>
      </c>
      <c r="O69" s="1">
        <f t="shared" si="29"/>
        <v>24.9</v>
      </c>
      <c r="P69" s="1">
        <f t="shared" si="19"/>
        <v>0</v>
      </c>
      <c r="Q69" s="1">
        <f t="shared" si="20"/>
        <v>0</v>
      </c>
      <c r="R69" s="1">
        <f t="shared" si="21"/>
        <v>0</v>
      </c>
      <c r="S69" s="1">
        <f t="shared" si="22"/>
        <v>0</v>
      </c>
      <c r="T69" s="1">
        <f t="shared" si="23"/>
        <v>0</v>
      </c>
      <c r="U69" s="1">
        <f t="shared" si="24"/>
        <v>0</v>
      </c>
      <c r="V69" s="1">
        <f t="shared" si="25"/>
        <v>0</v>
      </c>
      <c r="W69" s="1">
        <f t="shared" si="26"/>
        <v>0</v>
      </c>
      <c r="X69" s="1">
        <f t="shared" si="27"/>
        <v>0</v>
      </c>
      <c r="Y69" s="1">
        <f t="shared" si="28"/>
        <v>0</v>
      </c>
    </row>
    <row r="70" spans="1:25">
      <c r="A70" s="5">
        <v>39673</v>
      </c>
      <c r="B70" s="1"/>
      <c r="D70" s="1">
        <v>44.9</v>
      </c>
      <c r="E70" t="s">
        <v>20</v>
      </c>
      <c r="F70" t="s">
        <v>5</v>
      </c>
      <c r="G70" t="s">
        <v>164</v>
      </c>
      <c r="K70" s="1">
        <f t="shared" si="15"/>
        <v>44.9</v>
      </c>
      <c r="L70" s="1">
        <f t="shared" si="16"/>
        <v>0</v>
      </c>
      <c r="M70" s="1">
        <f t="shared" si="17"/>
        <v>0</v>
      </c>
      <c r="N70" s="1">
        <f t="shared" si="18"/>
        <v>0</v>
      </c>
      <c r="O70" s="1">
        <f t="shared" si="29"/>
        <v>0</v>
      </c>
      <c r="P70" s="1">
        <f t="shared" si="19"/>
        <v>44.9</v>
      </c>
      <c r="Q70" s="1">
        <f t="shared" si="20"/>
        <v>0</v>
      </c>
      <c r="R70" s="1">
        <f t="shared" si="21"/>
        <v>0</v>
      </c>
      <c r="S70" s="1">
        <f t="shared" si="22"/>
        <v>0</v>
      </c>
      <c r="T70" s="1">
        <f t="shared" si="23"/>
        <v>0</v>
      </c>
      <c r="U70" s="1">
        <f t="shared" si="24"/>
        <v>0</v>
      </c>
      <c r="V70" s="1">
        <f t="shared" si="25"/>
        <v>0</v>
      </c>
      <c r="W70" s="1">
        <f t="shared" si="26"/>
        <v>0</v>
      </c>
      <c r="X70" s="1">
        <f t="shared" si="27"/>
        <v>0</v>
      </c>
      <c r="Y70" s="1">
        <f t="shared" si="28"/>
        <v>0</v>
      </c>
    </row>
    <row r="71" spans="1:25">
      <c r="A71" s="5">
        <v>39672</v>
      </c>
      <c r="B71" s="1"/>
      <c r="D71" s="1">
        <v>80</v>
      </c>
      <c r="E71" t="s">
        <v>21</v>
      </c>
      <c r="K71" s="1">
        <f t="shared" si="15"/>
        <v>0</v>
      </c>
      <c r="L71" s="1">
        <f t="shared" si="16"/>
        <v>0</v>
      </c>
      <c r="M71" s="1">
        <f t="shared" si="17"/>
        <v>80</v>
      </c>
      <c r="N71" s="1">
        <f t="shared" si="18"/>
        <v>0</v>
      </c>
      <c r="O71" s="1">
        <f t="shared" si="29"/>
        <v>0</v>
      </c>
      <c r="P71" s="1">
        <f t="shared" si="19"/>
        <v>0</v>
      </c>
      <c r="Q71" s="1">
        <f t="shared" si="20"/>
        <v>0</v>
      </c>
      <c r="R71" s="1">
        <f t="shared" si="21"/>
        <v>0</v>
      </c>
      <c r="S71" s="1">
        <f t="shared" si="22"/>
        <v>0</v>
      </c>
      <c r="T71" s="1">
        <f t="shared" si="23"/>
        <v>0</v>
      </c>
      <c r="U71" s="1">
        <f t="shared" si="24"/>
        <v>0</v>
      </c>
      <c r="V71" s="1">
        <f t="shared" si="25"/>
        <v>0</v>
      </c>
      <c r="W71" s="1">
        <f t="shared" si="26"/>
        <v>0</v>
      </c>
      <c r="X71" s="1">
        <f t="shared" si="27"/>
        <v>0</v>
      </c>
      <c r="Y71" s="1">
        <f t="shared" si="28"/>
        <v>0</v>
      </c>
    </row>
    <row r="72" spans="1:25">
      <c r="A72" s="5">
        <v>39672</v>
      </c>
      <c r="B72" s="1"/>
      <c r="D72" s="1">
        <v>51.62</v>
      </c>
      <c r="E72" t="s">
        <v>19</v>
      </c>
      <c r="F72" s="13" t="s">
        <v>29</v>
      </c>
      <c r="K72" s="1">
        <f t="shared" si="15"/>
        <v>0</v>
      </c>
      <c r="L72" s="1">
        <f t="shared" si="16"/>
        <v>51.62</v>
      </c>
      <c r="M72" s="1">
        <f t="shared" si="17"/>
        <v>0</v>
      </c>
      <c r="N72" s="1">
        <f t="shared" si="18"/>
        <v>0</v>
      </c>
      <c r="O72" s="1">
        <f t="shared" si="29"/>
        <v>0</v>
      </c>
      <c r="P72" s="1">
        <f t="shared" si="19"/>
        <v>0</v>
      </c>
      <c r="Q72" s="1">
        <f t="shared" si="20"/>
        <v>0</v>
      </c>
      <c r="R72" s="1">
        <f t="shared" si="21"/>
        <v>0</v>
      </c>
      <c r="S72" s="1">
        <f t="shared" si="22"/>
        <v>0</v>
      </c>
      <c r="T72" s="1">
        <f t="shared" si="23"/>
        <v>0</v>
      </c>
      <c r="U72" s="1">
        <f t="shared" si="24"/>
        <v>0</v>
      </c>
      <c r="V72" s="1">
        <f t="shared" si="25"/>
        <v>0</v>
      </c>
      <c r="W72" s="1">
        <f t="shared" si="26"/>
        <v>0</v>
      </c>
      <c r="X72" s="1">
        <f t="shared" si="27"/>
        <v>0</v>
      </c>
      <c r="Y72" s="1">
        <f t="shared" si="28"/>
        <v>0</v>
      </c>
    </row>
    <row r="73" spans="1:25">
      <c r="A73" s="5">
        <v>39673</v>
      </c>
      <c r="B73" s="1"/>
      <c r="D73" s="1">
        <v>26</v>
      </c>
      <c r="E73" t="s">
        <v>21</v>
      </c>
      <c r="K73" s="1">
        <f t="shared" si="15"/>
        <v>0</v>
      </c>
      <c r="L73" s="1">
        <f t="shared" si="16"/>
        <v>0</v>
      </c>
      <c r="M73" s="1">
        <f t="shared" si="17"/>
        <v>26</v>
      </c>
      <c r="N73" s="1">
        <f t="shared" si="18"/>
        <v>0</v>
      </c>
      <c r="O73" s="1">
        <f t="shared" si="29"/>
        <v>0</v>
      </c>
      <c r="P73" s="1">
        <f t="shared" si="19"/>
        <v>0</v>
      </c>
      <c r="Q73" s="1">
        <f t="shared" si="20"/>
        <v>0</v>
      </c>
      <c r="R73" s="1">
        <f t="shared" si="21"/>
        <v>0</v>
      </c>
      <c r="S73" s="1">
        <f t="shared" si="22"/>
        <v>0</v>
      </c>
      <c r="T73" s="1">
        <f t="shared" si="23"/>
        <v>0</v>
      </c>
      <c r="U73" s="1">
        <f t="shared" si="24"/>
        <v>0</v>
      </c>
      <c r="V73" s="1">
        <f t="shared" si="25"/>
        <v>0</v>
      </c>
      <c r="W73" s="1">
        <f t="shared" si="26"/>
        <v>0</v>
      </c>
      <c r="X73" s="1">
        <f t="shared" si="27"/>
        <v>0</v>
      </c>
      <c r="Y73" s="1">
        <f t="shared" si="28"/>
        <v>0</v>
      </c>
    </row>
    <row r="74" spans="1:25">
      <c r="A74" s="5">
        <v>39673</v>
      </c>
      <c r="B74" s="1"/>
      <c r="D74" s="1">
        <v>34.299999999999997</v>
      </c>
      <c r="E74" t="s">
        <v>19</v>
      </c>
      <c r="F74" t="s">
        <v>29</v>
      </c>
      <c r="K74" s="1">
        <f t="shared" si="15"/>
        <v>0</v>
      </c>
      <c r="L74" s="1">
        <f t="shared" si="16"/>
        <v>34.299999999999997</v>
      </c>
      <c r="M74" s="1">
        <f t="shared" si="17"/>
        <v>0</v>
      </c>
      <c r="N74" s="1">
        <f t="shared" si="18"/>
        <v>0</v>
      </c>
      <c r="O74" s="1">
        <f t="shared" si="29"/>
        <v>0</v>
      </c>
      <c r="P74" s="1">
        <f t="shared" si="19"/>
        <v>0</v>
      </c>
      <c r="Q74" s="1">
        <f t="shared" si="20"/>
        <v>0</v>
      </c>
      <c r="R74" s="1">
        <f t="shared" si="21"/>
        <v>0</v>
      </c>
      <c r="S74" s="1">
        <f t="shared" si="22"/>
        <v>0</v>
      </c>
      <c r="T74" s="1">
        <f t="shared" si="23"/>
        <v>0</v>
      </c>
      <c r="U74" s="1">
        <f t="shared" si="24"/>
        <v>0</v>
      </c>
      <c r="V74" s="1">
        <f t="shared" si="25"/>
        <v>0</v>
      </c>
      <c r="W74" s="1">
        <f t="shared" si="26"/>
        <v>0</v>
      </c>
      <c r="X74" s="1">
        <f t="shared" si="27"/>
        <v>0</v>
      </c>
      <c r="Y74" s="1">
        <f t="shared" si="28"/>
        <v>0</v>
      </c>
    </row>
    <row r="75" spans="1:25">
      <c r="A75" s="5">
        <v>39673</v>
      </c>
      <c r="B75" s="1"/>
      <c r="D75" s="1">
        <v>24.9</v>
      </c>
      <c r="E75" t="s">
        <v>20</v>
      </c>
      <c r="F75" t="s">
        <v>5</v>
      </c>
      <c r="G75" t="s">
        <v>166</v>
      </c>
      <c r="K75" s="1">
        <f t="shared" si="15"/>
        <v>24.9</v>
      </c>
      <c r="L75" s="1">
        <f t="shared" si="16"/>
        <v>0</v>
      </c>
      <c r="M75" s="1">
        <f t="shared" si="17"/>
        <v>0</v>
      </c>
      <c r="N75" s="1">
        <f t="shared" si="18"/>
        <v>0</v>
      </c>
      <c r="O75" s="1">
        <f t="shared" si="29"/>
        <v>0</v>
      </c>
      <c r="P75" s="1">
        <f t="shared" si="19"/>
        <v>24.9</v>
      </c>
      <c r="Q75" s="1">
        <f t="shared" si="20"/>
        <v>0</v>
      </c>
      <c r="R75" s="1">
        <f t="shared" si="21"/>
        <v>0</v>
      </c>
      <c r="S75" s="1">
        <f t="shared" si="22"/>
        <v>0</v>
      </c>
      <c r="T75" s="1">
        <f t="shared" si="23"/>
        <v>0</v>
      </c>
      <c r="U75" s="1">
        <f t="shared" si="24"/>
        <v>0</v>
      </c>
      <c r="V75" s="1">
        <f t="shared" si="25"/>
        <v>0</v>
      </c>
      <c r="W75" s="1">
        <f t="shared" si="26"/>
        <v>0</v>
      </c>
      <c r="X75" s="1">
        <f t="shared" si="27"/>
        <v>0</v>
      </c>
      <c r="Y75" s="1">
        <f t="shared" si="28"/>
        <v>0</v>
      </c>
    </row>
    <row r="76" spans="1:25">
      <c r="A76" s="5">
        <v>39673</v>
      </c>
      <c r="B76" s="1"/>
      <c r="D76" s="1">
        <v>24.9</v>
      </c>
      <c r="E76" t="s">
        <v>20</v>
      </c>
      <c r="F76" t="s">
        <v>5</v>
      </c>
      <c r="G76" t="s">
        <v>167</v>
      </c>
      <c r="K76" s="1">
        <f t="shared" si="15"/>
        <v>24.9</v>
      </c>
      <c r="L76" s="1">
        <f t="shared" si="16"/>
        <v>0</v>
      </c>
      <c r="M76" s="1">
        <f t="shared" si="17"/>
        <v>0</v>
      </c>
      <c r="N76" s="1">
        <f t="shared" si="18"/>
        <v>0</v>
      </c>
      <c r="O76" s="1">
        <f t="shared" si="29"/>
        <v>0</v>
      </c>
      <c r="P76" s="1">
        <f t="shared" si="19"/>
        <v>24.9</v>
      </c>
      <c r="Q76" s="1">
        <f t="shared" si="20"/>
        <v>0</v>
      </c>
      <c r="R76" s="1">
        <f t="shared" si="21"/>
        <v>0</v>
      </c>
      <c r="S76" s="1">
        <f t="shared" si="22"/>
        <v>0</v>
      </c>
      <c r="T76" s="1">
        <f t="shared" si="23"/>
        <v>0</v>
      </c>
      <c r="U76" s="1">
        <f t="shared" si="24"/>
        <v>0</v>
      </c>
      <c r="V76" s="1">
        <f t="shared" si="25"/>
        <v>0</v>
      </c>
      <c r="W76" s="1">
        <f t="shared" si="26"/>
        <v>0</v>
      </c>
      <c r="X76" s="1">
        <f t="shared" si="27"/>
        <v>0</v>
      </c>
      <c r="Y76" s="1">
        <f t="shared" si="28"/>
        <v>0</v>
      </c>
    </row>
    <row r="77" spans="1:25">
      <c r="A77" s="5">
        <v>39673</v>
      </c>
      <c r="B77" s="1"/>
      <c r="D77" s="1">
        <v>9.9</v>
      </c>
      <c r="E77" t="s">
        <v>20</v>
      </c>
      <c r="F77" t="s">
        <v>7</v>
      </c>
      <c r="G77" t="s">
        <v>168</v>
      </c>
      <c r="K77" s="1">
        <f t="shared" si="15"/>
        <v>9.9</v>
      </c>
      <c r="L77" s="1">
        <f t="shared" si="16"/>
        <v>0</v>
      </c>
      <c r="M77" s="1">
        <f t="shared" si="17"/>
        <v>0</v>
      </c>
      <c r="N77" s="1">
        <f t="shared" si="18"/>
        <v>9.9</v>
      </c>
      <c r="O77" s="1">
        <f t="shared" si="29"/>
        <v>0</v>
      </c>
      <c r="P77" s="1">
        <f t="shared" si="19"/>
        <v>0</v>
      </c>
      <c r="Q77" s="1">
        <f t="shared" si="20"/>
        <v>0</v>
      </c>
      <c r="R77" s="1">
        <f t="shared" si="21"/>
        <v>0</v>
      </c>
      <c r="S77" s="1">
        <f t="shared" si="22"/>
        <v>0</v>
      </c>
      <c r="T77" s="1">
        <f t="shared" si="23"/>
        <v>0</v>
      </c>
      <c r="U77" s="1">
        <f t="shared" si="24"/>
        <v>0</v>
      </c>
      <c r="V77" s="1">
        <f t="shared" si="25"/>
        <v>0</v>
      </c>
      <c r="W77" s="1">
        <f t="shared" si="26"/>
        <v>0</v>
      </c>
      <c r="X77" s="1">
        <f t="shared" si="27"/>
        <v>0</v>
      </c>
      <c r="Y77" s="1">
        <f t="shared" si="28"/>
        <v>0</v>
      </c>
    </row>
    <row r="78" spans="1:25">
      <c r="A78" s="5">
        <v>39673</v>
      </c>
      <c r="B78" s="1"/>
      <c r="D78" s="1">
        <v>29.9</v>
      </c>
      <c r="E78" t="s">
        <v>20</v>
      </c>
      <c r="F78" t="s">
        <v>5</v>
      </c>
      <c r="G78" t="s">
        <v>67</v>
      </c>
      <c r="K78" s="1">
        <f t="shared" si="15"/>
        <v>29.9</v>
      </c>
      <c r="L78" s="1">
        <f t="shared" si="16"/>
        <v>0</v>
      </c>
      <c r="M78" s="1">
        <f t="shared" si="17"/>
        <v>0</v>
      </c>
      <c r="N78" s="1">
        <f t="shared" si="18"/>
        <v>0</v>
      </c>
      <c r="O78" s="1">
        <f t="shared" si="29"/>
        <v>0</v>
      </c>
      <c r="P78" s="1">
        <f t="shared" si="19"/>
        <v>29.9</v>
      </c>
      <c r="Q78" s="1">
        <f t="shared" si="20"/>
        <v>0</v>
      </c>
      <c r="R78" s="1">
        <f t="shared" si="21"/>
        <v>0</v>
      </c>
      <c r="S78" s="1">
        <f t="shared" si="22"/>
        <v>0</v>
      </c>
      <c r="T78" s="1">
        <f t="shared" si="23"/>
        <v>0</v>
      </c>
      <c r="U78" s="1">
        <f t="shared" si="24"/>
        <v>0</v>
      </c>
      <c r="V78" s="1">
        <f t="shared" si="25"/>
        <v>0</v>
      </c>
      <c r="W78" s="1">
        <f t="shared" si="26"/>
        <v>0</v>
      </c>
      <c r="X78" s="1">
        <f t="shared" si="27"/>
        <v>0</v>
      </c>
      <c r="Y78" s="1">
        <f t="shared" si="28"/>
        <v>0</v>
      </c>
    </row>
    <row r="79" spans="1:25">
      <c r="A79" s="5">
        <v>39673</v>
      </c>
      <c r="B79" s="1"/>
      <c r="D79" s="1">
        <v>24.9</v>
      </c>
      <c r="E79" t="s">
        <v>20</v>
      </c>
      <c r="F79" t="s">
        <v>6</v>
      </c>
      <c r="G79" t="s">
        <v>169</v>
      </c>
      <c r="K79" s="1">
        <f t="shared" si="15"/>
        <v>24.9</v>
      </c>
      <c r="L79" s="1">
        <f t="shared" si="16"/>
        <v>0</v>
      </c>
      <c r="M79" s="1">
        <f t="shared" si="17"/>
        <v>0</v>
      </c>
      <c r="N79" s="1">
        <f t="shared" si="18"/>
        <v>0</v>
      </c>
      <c r="O79" s="1">
        <f t="shared" si="29"/>
        <v>24.9</v>
      </c>
      <c r="P79" s="1">
        <f t="shared" si="19"/>
        <v>0</v>
      </c>
      <c r="Q79" s="1">
        <f t="shared" si="20"/>
        <v>0</v>
      </c>
      <c r="R79" s="1">
        <f t="shared" si="21"/>
        <v>0</v>
      </c>
      <c r="S79" s="1">
        <f t="shared" si="22"/>
        <v>0</v>
      </c>
      <c r="T79" s="1">
        <f t="shared" si="23"/>
        <v>0</v>
      </c>
      <c r="U79" s="1">
        <f t="shared" si="24"/>
        <v>0</v>
      </c>
      <c r="V79" s="1">
        <f t="shared" si="25"/>
        <v>0</v>
      </c>
      <c r="W79" s="1">
        <f t="shared" si="26"/>
        <v>0</v>
      </c>
      <c r="X79" s="1">
        <f t="shared" si="27"/>
        <v>0</v>
      </c>
      <c r="Y79" s="1">
        <f t="shared" si="28"/>
        <v>0</v>
      </c>
    </row>
    <row r="80" spans="1:25">
      <c r="A80" s="5">
        <v>39673</v>
      </c>
      <c r="B80" s="1"/>
      <c r="D80" s="1">
        <v>10</v>
      </c>
      <c r="E80" t="s">
        <v>107</v>
      </c>
      <c r="F80" t="s">
        <v>6</v>
      </c>
      <c r="G80" t="s">
        <v>169</v>
      </c>
      <c r="K80" s="1">
        <f t="shared" si="15"/>
        <v>0</v>
      </c>
      <c r="L80" s="1">
        <f t="shared" si="16"/>
        <v>0</v>
      </c>
      <c r="M80" s="1">
        <f t="shared" si="17"/>
        <v>0</v>
      </c>
      <c r="N80" s="1">
        <f t="shared" si="18"/>
        <v>0</v>
      </c>
      <c r="O80" s="1">
        <f t="shared" si="29"/>
        <v>10</v>
      </c>
      <c r="P80" s="1">
        <f t="shared" si="19"/>
        <v>0</v>
      </c>
      <c r="Q80" s="1">
        <f t="shared" si="20"/>
        <v>0</v>
      </c>
      <c r="R80" s="1">
        <f t="shared" si="21"/>
        <v>0</v>
      </c>
      <c r="S80" s="1">
        <f t="shared" si="22"/>
        <v>0</v>
      </c>
      <c r="T80" s="1">
        <f t="shared" si="23"/>
        <v>0</v>
      </c>
      <c r="U80" s="1">
        <f t="shared" si="24"/>
        <v>0</v>
      </c>
      <c r="V80" s="1">
        <f t="shared" si="25"/>
        <v>0</v>
      </c>
      <c r="W80" s="1">
        <f t="shared" si="26"/>
        <v>0</v>
      </c>
      <c r="X80" s="1">
        <f t="shared" si="27"/>
        <v>0</v>
      </c>
      <c r="Y80" s="1">
        <f t="shared" si="28"/>
        <v>10</v>
      </c>
    </row>
    <row r="81" spans="1:25">
      <c r="A81" s="5">
        <v>39674</v>
      </c>
      <c r="B81" s="1"/>
      <c r="D81" s="1">
        <v>24.9</v>
      </c>
      <c r="E81" t="s">
        <v>20</v>
      </c>
      <c r="F81" t="s">
        <v>5</v>
      </c>
      <c r="G81" t="s">
        <v>170</v>
      </c>
      <c r="K81" s="1">
        <f t="shared" si="15"/>
        <v>24.9</v>
      </c>
      <c r="L81" s="1">
        <f t="shared" si="16"/>
        <v>0</v>
      </c>
      <c r="M81" s="1">
        <f t="shared" si="17"/>
        <v>0</v>
      </c>
      <c r="N81" s="1">
        <f t="shared" si="18"/>
        <v>0</v>
      </c>
      <c r="O81" s="1">
        <f t="shared" si="29"/>
        <v>0</v>
      </c>
      <c r="P81" s="1">
        <f t="shared" si="19"/>
        <v>24.9</v>
      </c>
      <c r="Q81" s="1">
        <f t="shared" si="20"/>
        <v>0</v>
      </c>
      <c r="R81" s="1">
        <f t="shared" si="21"/>
        <v>0</v>
      </c>
      <c r="S81" s="1">
        <f t="shared" si="22"/>
        <v>0</v>
      </c>
      <c r="T81" s="1">
        <f t="shared" si="23"/>
        <v>0</v>
      </c>
      <c r="U81" s="1">
        <f t="shared" si="24"/>
        <v>0</v>
      </c>
      <c r="V81" s="1">
        <f t="shared" si="25"/>
        <v>0</v>
      </c>
      <c r="W81" s="1">
        <f t="shared" si="26"/>
        <v>0</v>
      </c>
      <c r="X81" s="1">
        <f t="shared" si="27"/>
        <v>0</v>
      </c>
      <c r="Y81" s="1">
        <f t="shared" si="28"/>
        <v>0</v>
      </c>
    </row>
    <row r="82" spans="1:25">
      <c r="A82" s="5">
        <v>39674</v>
      </c>
      <c r="B82" s="1"/>
      <c r="D82" s="1">
        <v>44.9</v>
      </c>
      <c r="E82" t="s">
        <v>20</v>
      </c>
      <c r="F82" t="s">
        <v>13</v>
      </c>
      <c r="G82" t="s">
        <v>61</v>
      </c>
      <c r="K82" s="1">
        <f t="shared" si="15"/>
        <v>44.9</v>
      </c>
      <c r="L82" s="1">
        <f t="shared" si="16"/>
        <v>0</v>
      </c>
      <c r="M82" s="1">
        <f t="shared" si="17"/>
        <v>0</v>
      </c>
      <c r="N82" s="1">
        <f t="shared" si="18"/>
        <v>0</v>
      </c>
      <c r="O82" s="1">
        <f t="shared" si="29"/>
        <v>0</v>
      </c>
      <c r="P82" s="1">
        <f t="shared" si="19"/>
        <v>0</v>
      </c>
      <c r="Q82" s="1">
        <f t="shared" si="20"/>
        <v>44.9</v>
      </c>
      <c r="R82" s="1">
        <f t="shared" si="21"/>
        <v>0</v>
      </c>
      <c r="S82" s="1">
        <f t="shared" si="22"/>
        <v>0</v>
      </c>
      <c r="T82" s="1">
        <f t="shared" si="23"/>
        <v>0</v>
      </c>
      <c r="U82" s="1">
        <f t="shared" si="24"/>
        <v>0</v>
      </c>
      <c r="V82" s="1">
        <f t="shared" si="25"/>
        <v>0</v>
      </c>
      <c r="W82" s="1">
        <f t="shared" si="26"/>
        <v>0</v>
      </c>
      <c r="X82" s="1">
        <f t="shared" si="27"/>
        <v>0</v>
      </c>
      <c r="Y82" s="1">
        <f t="shared" si="28"/>
        <v>0</v>
      </c>
    </row>
    <row r="83" spans="1:25">
      <c r="A83" s="5">
        <v>39674</v>
      </c>
      <c r="B83" s="1"/>
      <c r="D83" s="1">
        <v>25</v>
      </c>
      <c r="E83" t="s">
        <v>56</v>
      </c>
      <c r="F83" t="s">
        <v>5</v>
      </c>
      <c r="G83" t="s">
        <v>170</v>
      </c>
      <c r="K83" s="1">
        <f t="shared" si="15"/>
        <v>0</v>
      </c>
      <c r="L83" s="1">
        <f t="shared" si="16"/>
        <v>0</v>
      </c>
      <c r="M83" s="1">
        <f t="shared" si="17"/>
        <v>0</v>
      </c>
      <c r="N83" s="1">
        <f t="shared" si="18"/>
        <v>0</v>
      </c>
      <c r="O83" s="1">
        <f t="shared" si="29"/>
        <v>0</v>
      </c>
      <c r="P83" s="1">
        <f t="shared" si="19"/>
        <v>25</v>
      </c>
      <c r="Q83" s="1">
        <f t="shared" si="20"/>
        <v>0</v>
      </c>
      <c r="R83" s="1">
        <f t="shared" si="21"/>
        <v>0</v>
      </c>
      <c r="S83" s="1">
        <f t="shared" si="22"/>
        <v>0</v>
      </c>
      <c r="T83" s="1">
        <f t="shared" si="23"/>
        <v>0</v>
      </c>
      <c r="U83" s="1">
        <f t="shared" si="24"/>
        <v>25</v>
      </c>
      <c r="V83" s="1">
        <f t="shared" si="25"/>
        <v>0</v>
      </c>
      <c r="W83" s="1">
        <f t="shared" si="26"/>
        <v>0</v>
      </c>
      <c r="X83" s="1">
        <f t="shared" si="27"/>
        <v>0</v>
      </c>
      <c r="Y83" s="1">
        <f t="shared" si="28"/>
        <v>0</v>
      </c>
    </row>
    <row r="84" spans="1:25">
      <c r="A84" s="5">
        <v>39674</v>
      </c>
      <c r="B84" s="1"/>
      <c r="D84" s="1">
        <v>45.23</v>
      </c>
      <c r="E84" t="s">
        <v>19</v>
      </c>
      <c r="F84" t="s">
        <v>29</v>
      </c>
      <c r="K84" s="1">
        <f t="shared" si="15"/>
        <v>0</v>
      </c>
      <c r="L84" s="1">
        <f t="shared" si="16"/>
        <v>45.23</v>
      </c>
      <c r="M84" s="1">
        <f t="shared" si="17"/>
        <v>0</v>
      </c>
      <c r="N84" s="1">
        <f t="shared" si="18"/>
        <v>0</v>
      </c>
      <c r="O84" s="1">
        <f t="shared" si="29"/>
        <v>0</v>
      </c>
      <c r="P84" s="1">
        <f t="shared" si="19"/>
        <v>0</v>
      </c>
      <c r="Q84" s="1">
        <f t="shared" si="20"/>
        <v>0</v>
      </c>
      <c r="R84" s="1">
        <f t="shared" si="21"/>
        <v>0</v>
      </c>
      <c r="S84" s="1">
        <f t="shared" si="22"/>
        <v>0</v>
      </c>
      <c r="T84" s="1">
        <f t="shared" si="23"/>
        <v>0</v>
      </c>
      <c r="U84" s="1">
        <f t="shared" si="24"/>
        <v>0</v>
      </c>
      <c r="V84" s="1">
        <f t="shared" si="25"/>
        <v>0</v>
      </c>
      <c r="W84" s="1">
        <f t="shared" si="26"/>
        <v>0</v>
      </c>
      <c r="X84" s="1">
        <f t="shared" si="27"/>
        <v>0</v>
      </c>
      <c r="Y84" s="1">
        <f t="shared" si="28"/>
        <v>0</v>
      </c>
    </row>
    <row r="85" spans="1:25">
      <c r="A85" s="5">
        <v>39674</v>
      </c>
      <c r="B85" s="1"/>
      <c r="D85" s="1">
        <v>52</v>
      </c>
      <c r="E85" t="s">
        <v>21</v>
      </c>
      <c r="K85" s="1">
        <f t="shared" si="15"/>
        <v>0</v>
      </c>
      <c r="L85" s="1">
        <f t="shared" si="16"/>
        <v>0</v>
      </c>
      <c r="M85" s="1">
        <f t="shared" si="17"/>
        <v>52</v>
      </c>
      <c r="N85" s="1">
        <f t="shared" si="18"/>
        <v>0</v>
      </c>
      <c r="O85" s="1">
        <f t="shared" si="29"/>
        <v>0</v>
      </c>
      <c r="P85" s="1">
        <f t="shared" si="19"/>
        <v>0</v>
      </c>
      <c r="Q85" s="1">
        <f t="shared" si="20"/>
        <v>0</v>
      </c>
      <c r="R85" s="1">
        <f t="shared" si="21"/>
        <v>0</v>
      </c>
      <c r="S85" s="1">
        <f t="shared" si="22"/>
        <v>0</v>
      </c>
      <c r="T85" s="1">
        <f t="shared" si="23"/>
        <v>0</v>
      </c>
      <c r="U85" s="1">
        <f t="shared" si="24"/>
        <v>0</v>
      </c>
      <c r="V85" s="1">
        <f t="shared" si="25"/>
        <v>0</v>
      </c>
      <c r="W85" s="1">
        <f t="shared" si="26"/>
        <v>0</v>
      </c>
      <c r="X85" s="1">
        <f t="shared" si="27"/>
        <v>0</v>
      </c>
      <c r="Y85" s="1">
        <f t="shared" si="28"/>
        <v>0</v>
      </c>
    </row>
    <row r="86" spans="1:25">
      <c r="A86" s="5">
        <v>39675</v>
      </c>
      <c r="B86" s="1"/>
      <c r="D86" s="1">
        <v>65.22</v>
      </c>
      <c r="E86" t="s">
        <v>19</v>
      </c>
      <c r="F86" t="s">
        <v>29</v>
      </c>
      <c r="K86" s="1">
        <f t="shared" si="15"/>
        <v>0</v>
      </c>
      <c r="L86" s="1">
        <f t="shared" si="16"/>
        <v>65.22</v>
      </c>
      <c r="M86" s="1">
        <f t="shared" si="17"/>
        <v>0</v>
      </c>
      <c r="N86" s="1">
        <f t="shared" si="18"/>
        <v>0</v>
      </c>
      <c r="O86" s="1">
        <f t="shared" si="29"/>
        <v>0</v>
      </c>
      <c r="P86" s="1">
        <f t="shared" si="19"/>
        <v>0</v>
      </c>
      <c r="Q86" s="1">
        <f t="shared" si="20"/>
        <v>0</v>
      </c>
      <c r="R86" s="1">
        <f t="shared" si="21"/>
        <v>0</v>
      </c>
      <c r="S86" s="1">
        <f t="shared" si="22"/>
        <v>0</v>
      </c>
      <c r="T86" s="1">
        <f t="shared" si="23"/>
        <v>0</v>
      </c>
      <c r="U86" s="1">
        <f t="shared" si="24"/>
        <v>0</v>
      </c>
      <c r="V86" s="1">
        <f t="shared" si="25"/>
        <v>0</v>
      </c>
      <c r="W86" s="1">
        <f t="shared" si="26"/>
        <v>0</v>
      </c>
      <c r="X86" s="1">
        <f t="shared" si="27"/>
        <v>0</v>
      </c>
      <c r="Y86" s="1">
        <f t="shared" si="28"/>
        <v>0</v>
      </c>
    </row>
    <row r="87" spans="1:25">
      <c r="A87" s="5">
        <v>39675</v>
      </c>
      <c r="B87" s="1"/>
      <c r="D87" s="1">
        <v>76.5</v>
      </c>
      <c r="E87" t="s">
        <v>21</v>
      </c>
      <c r="K87" s="1">
        <f t="shared" si="15"/>
        <v>0</v>
      </c>
      <c r="L87" s="1">
        <f t="shared" si="16"/>
        <v>0</v>
      </c>
      <c r="M87" s="1">
        <f t="shared" si="17"/>
        <v>76.5</v>
      </c>
      <c r="N87" s="1">
        <f t="shared" si="18"/>
        <v>0</v>
      </c>
      <c r="O87" s="1">
        <f t="shared" si="29"/>
        <v>0</v>
      </c>
      <c r="P87" s="1">
        <f t="shared" si="19"/>
        <v>0</v>
      </c>
      <c r="Q87" s="1">
        <f t="shared" si="20"/>
        <v>0</v>
      </c>
      <c r="R87" s="1">
        <f t="shared" si="21"/>
        <v>0</v>
      </c>
      <c r="S87" s="1">
        <f t="shared" si="22"/>
        <v>0</v>
      </c>
      <c r="T87" s="1">
        <f t="shared" si="23"/>
        <v>0</v>
      </c>
      <c r="U87" s="1">
        <f t="shared" si="24"/>
        <v>0</v>
      </c>
      <c r="V87" s="1">
        <f t="shared" si="25"/>
        <v>0</v>
      </c>
      <c r="W87" s="1">
        <f t="shared" si="26"/>
        <v>0</v>
      </c>
      <c r="X87" s="1">
        <f t="shared" si="27"/>
        <v>0</v>
      </c>
      <c r="Y87" s="1">
        <f t="shared" si="28"/>
        <v>0</v>
      </c>
    </row>
    <row r="88" spans="1:25">
      <c r="A88" s="5">
        <v>39675</v>
      </c>
      <c r="B88" s="1"/>
      <c r="D88" s="1">
        <f>150.8-141</f>
        <v>9.8000000000000114</v>
      </c>
      <c r="E88" t="s">
        <v>19</v>
      </c>
      <c r="F88" t="s">
        <v>171</v>
      </c>
      <c r="K88" s="1">
        <f t="shared" si="15"/>
        <v>0</v>
      </c>
      <c r="L88" s="1">
        <f t="shared" si="16"/>
        <v>9.8000000000000114</v>
      </c>
      <c r="M88" s="1">
        <f t="shared" si="17"/>
        <v>0</v>
      </c>
      <c r="N88" s="1">
        <f t="shared" si="18"/>
        <v>0</v>
      </c>
      <c r="O88" s="1">
        <f t="shared" si="29"/>
        <v>0</v>
      </c>
      <c r="P88" s="1">
        <f t="shared" si="19"/>
        <v>0</v>
      </c>
      <c r="Q88" s="1">
        <f t="shared" si="20"/>
        <v>0</v>
      </c>
      <c r="R88" s="1">
        <f t="shared" si="21"/>
        <v>0</v>
      </c>
      <c r="S88" s="1">
        <f t="shared" si="22"/>
        <v>0</v>
      </c>
      <c r="T88" s="1">
        <f t="shared" si="23"/>
        <v>0</v>
      </c>
      <c r="U88" s="1">
        <f t="shared" si="24"/>
        <v>0</v>
      </c>
      <c r="V88" s="1">
        <f t="shared" si="25"/>
        <v>0</v>
      </c>
      <c r="W88" s="1">
        <f t="shared" si="26"/>
        <v>0</v>
      </c>
      <c r="X88" s="1">
        <f t="shared" si="27"/>
        <v>0</v>
      </c>
      <c r="Y88" s="1">
        <f t="shared" si="28"/>
        <v>0</v>
      </c>
    </row>
    <row r="89" spans="1:25">
      <c r="A89" s="5">
        <v>39675</v>
      </c>
      <c r="B89" s="1"/>
      <c r="D89" s="1">
        <v>13</v>
      </c>
      <c r="E89" t="s">
        <v>20</v>
      </c>
      <c r="F89" t="s">
        <v>8</v>
      </c>
      <c r="G89" t="s">
        <v>172</v>
      </c>
      <c r="K89" s="1">
        <f t="shared" si="15"/>
        <v>13</v>
      </c>
      <c r="L89" s="1">
        <f t="shared" si="16"/>
        <v>0</v>
      </c>
      <c r="M89" s="1">
        <f t="shared" si="17"/>
        <v>0</v>
      </c>
      <c r="N89" s="1">
        <f t="shared" si="18"/>
        <v>0</v>
      </c>
      <c r="O89" s="1">
        <f t="shared" si="29"/>
        <v>0</v>
      </c>
      <c r="P89" s="1">
        <f t="shared" si="19"/>
        <v>0</v>
      </c>
      <c r="Q89" s="1">
        <f t="shared" si="20"/>
        <v>0</v>
      </c>
      <c r="R89" s="1">
        <f t="shared" si="21"/>
        <v>13</v>
      </c>
      <c r="S89" s="1">
        <f t="shared" si="22"/>
        <v>0</v>
      </c>
      <c r="T89" s="1">
        <f t="shared" si="23"/>
        <v>0</v>
      </c>
      <c r="U89" s="1">
        <f t="shared" si="24"/>
        <v>0</v>
      </c>
      <c r="V89" s="1">
        <f t="shared" si="25"/>
        <v>0</v>
      </c>
      <c r="W89" s="1">
        <f t="shared" si="26"/>
        <v>0</v>
      </c>
      <c r="X89" s="1">
        <f t="shared" si="27"/>
        <v>0</v>
      </c>
      <c r="Y89" s="1">
        <f t="shared" si="28"/>
        <v>0</v>
      </c>
    </row>
    <row r="90" spans="1:25">
      <c r="A90" s="5">
        <v>39673</v>
      </c>
      <c r="B90" s="1"/>
      <c r="D90" s="1">
        <v>44.9</v>
      </c>
      <c r="E90" t="s">
        <v>20</v>
      </c>
      <c r="F90" t="s">
        <v>13</v>
      </c>
      <c r="G90" t="s">
        <v>173</v>
      </c>
      <c r="K90" s="1">
        <f t="shared" si="15"/>
        <v>44.9</v>
      </c>
      <c r="L90" s="1">
        <f t="shared" si="16"/>
        <v>0</v>
      </c>
      <c r="M90" s="1">
        <f t="shared" si="17"/>
        <v>0</v>
      </c>
      <c r="N90" s="1">
        <f t="shared" si="18"/>
        <v>0</v>
      </c>
      <c r="O90" s="1">
        <f t="shared" si="29"/>
        <v>0</v>
      </c>
      <c r="P90" s="1">
        <f t="shared" si="19"/>
        <v>0</v>
      </c>
      <c r="Q90" s="1">
        <f t="shared" si="20"/>
        <v>44.9</v>
      </c>
      <c r="R90" s="1">
        <f t="shared" si="21"/>
        <v>0</v>
      </c>
      <c r="S90" s="1">
        <f t="shared" si="22"/>
        <v>0</v>
      </c>
      <c r="T90" s="1">
        <f t="shared" si="23"/>
        <v>0</v>
      </c>
      <c r="U90" s="1">
        <f t="shared" si="24"/>
        <v>0</v>
      </c>
      <c r="V90" s="1">
        <f t="shared" si="25"/>
        <v>0</v>
      </c>
      <c r="W90" s="1">
        <f t="shared" si="26"/>
        <v>0</v>
      </c>
      <c r="X90" s="1">
        <f t="shared" si="27"/>
        <v>0</v>
      </c>
      <c r="Y90" s="1">
        <f t="shared" si="28"/>
        <v>0</v>
      </c>
    </row>
    <row r="91" spans="1:25">
      <c r="A91" s="5">
        <v>39674</v>
      </c>
      <c r="B91" s="1"/>
      <c r="D91" s="1">
        <v>24.9</v>
      </c>
      <c r="E91" t="s">
        <v>20</v>
      </c>
      <c r="F91" t="s">
        <v>5</v>
      </c>
      <c r="G91" t="s">
        <v>64</v>
      </c>
      <c r="K91" s="1">
        <f t="shared" si="15"/>
        <v>24.9</v>
      </c>
      <c r="L91" s="1">
        <f>IF(E91="lanhouse",#REF!,0)</f>
        <v>0</v>
      </c>
      <c r="M91" s="1">
        <f>IF(E91="celular",#REF!,0)</f>
        <v>0</v>
      </c>
      <c r="N91" s="1">
        <f>IF(F91="caixa",#REF!,0)</f>
        <v>0</v>
      </c>
      <c r="O91" s="1">
        <f t="shared" si="29"/>
        <v>0</v>
      </c>
      <c r="P91" s="1">
        <f t="shared" si="19"/>
        <v>24.9</v>
      </c>
      <c r="Q91" s="1">
        <f>IF(F91="banco real",#REF!,0)</f>
        <v>0</v>
      </c>
      <c r="R91" s="1">
        <f t="shared" si="21"/>
        <v>0</v>
      </c>
      <c r="S91" s="1">
        <f>IF(F91="pseg",#REF!,0)</f>
        <v>0</v>
      </c>
      <c r="T91" s="1">
        <f t="shared" si="23"/>
        <v>0</v>
      </c>
      <c r="U91" s="1">
        <f t="shared" si="24"/>
        <v>0</v>
      </c>
      <c r="V91" s="1">
        <f t="shared" si="25"/>
        <v>0</v>
      </c>
      <c r="W91" s="1">
        <f t="shared" si="26"/>
        <v>0</v>
      </c>
      <c r="X91" s="1">
        <f t="shared" si="27"/>
        <v>0</v>
      </c>
      <c r="Y91" s="1">
        <f t="shared" si="28"/>
        <v>0</v>
      </c>
    </row>
    <row r="92" spans="1:25">
      <c r="A92" s="5">
        <v>39676</v>
      </c>
      <c r="B92" s="1"/>
      <c r="D92" s="1">
        <v>33.49</v>
      </c>
      <c r="E92" t="s">
        <v>19</v>
      </c>
      <c r="F92" t="s">
        <v>29</v>
      </c>
      <c r="K92" s="1">
        <f t="shared" si="15"/>
        <v>0</v>
      </c>
      <c r="L92" s="1">
        <f t="shared" si="16"/>
        <v>33.49</v>
      </c>
      <c r="M92" s="1">
        <f t="shared" si="17"/>
        <v>0</v>
      </c>
      <c r="N92" s="1">
        <f t="shared" si="18"/>
        <v>0</v>
      </c>
      <c r="O92" s="1">
        <f t="shared" si="29"/>
        <v>0</v>
      </c>
      <c r="P92" s="1">
        <f t="shared" si="19"/>
        <v>0</v>
      </c>
      <c r="Q92" s="1">
        <f t="shared" si="20"/>
        <v>0</v>
      </c>
      <c r="R92" s="1">
        <f t="shared" si="21"/>
        <v>0</v>
      </c>
      <c r="S92" s="1">
        <f t="shared" si="22"/>
        <v>0</v>
      </c>
      <c r="T92" s="1">
        <f t="shared" si="23"/>
        <v>0</v>
      </c>
      <c r="U92" s="1">
        <f t="shared" si="24"/>
        <v>0</v>
      </c>
      <c r="V92" s="1">
        <f t="shared" si="25"/>
        <v>0</v>
      </c>
      <c r="W92" s="1">
        <f t="shared" si="26"/>
        <v>0</v>
      </c>
      <c r="X92" s="1">
        <f t="shared" si="27"/>
        <v>0</v>
      </c>
      <c r="Y92" s="1">
        <f t="shared" si="28"/>
        <v>0</v>
      </c>
    </row>
    <row r="93" spans="1:25">
      <c r="A93" s="5">
        <v>39676</v>
      </c>
      <c r="B93" s="1"/>
      <c r="D93" s="1">
        <v>57</v>
      </c>
      <c r="E93" t="s">
        <v>21</v>
      </c>
      <c r="K93" s="1">
        <f t="shared" si="15"/>
        <v>0</v>
      </c>
      <c r="L93" s="1">
        <f t="shared" si="16"/>
        <v>0</v>
      </c>
      <c r="M93" s="1">
        <f t="shared" si="17"/>
        <v>57</v>
      </c>
      <c r="N93" s="1">
        <f t="shared" si="18"/>
        <v>0</v>
      </c>
      <c r="O93" s="1">
        <f t="shared" si="29"/>
        <v>0</v>
      </c>
      <c r="P93" s="1">
        <f t="shared" si="19"/>
        <v>0</v>
      </c>
      <c r="Q93" s="1">
        <f t="shared" si="20"/>
        <v>0</v>
      </c>
      <c r="R93" s="1">
        <f t="shared" si="21"/>
        <v>0</v>
      </c>
      <c r="S93" s="1">
        <f t="shared" si="22"/>
        <v>0</v>
      </c>
      <c r="T93" s="1">
        <f t="shared" si="23"/>
        <v>0</v>
      </c>
      <c r="U93" s="1">
        <f t="shared" si="24"/>
        <v>0</v>
      </c>
      <c r="V93" s="1">
        <f t="shared" si="25"/>
        <v>0</v>
      </c>
      <c r="W93" s="1">
        <f t="shared" si="26"/>
        <v>0</v>
      </c>
      <c r="X93" s="1">
        <f t="shared" si="27"/>
        <v>0</v>
      </c>
      <c r="Y93" s="1">
        <f t="shared" si="28"/>
        <v>0</v>
      </c>
    </row>
    <row r="94" spans="1:25">
      <c r="A94" s="5">
        <v>39676</v>
      </c>
      <c r="B94" s="1"/>
      <c r="D94" s="1">
        <v>44.9</v>
      </c>
      <c r="E94" t="s">
        <v>20</v>
      </c>
      <c r="F94" t="s">
        <v>5</v>
      </c>
      <c r="G94" t="s">
        <v>76</v>
      </c>
      <c r="K94" s="1">
        <f t="shared" si="15"/>
        <v>44.9</v>
      </c>
      <c r="L94" s="1">
        <f t="shared" si="16"/>
        <v>0</v>
      </c>
      <c r="M94" s="1">
        <f t="shared" si="17"/>
        <v>0</v>
      </c>
      <c r="N94" s="1">
        <f t="shared" si="18"/>
        <v>0</v>
      </c>
      <c r="O94" s="1">
        <f t="shared" si="29"/>
        <v>0</v>
      </c>
      <c r="P94" s="1">
        <f t="shared" si="19"/>
        <v>44.9</v>
      </c>
      <c r="Q94" s="1">
        <f t="shared" si="20"/>
        <v>0</v>
      </c>
      <c r="R94" s="1">
        <f t="shared" si="21"/>
        <v>0</v>
      </c>
      <c r="S94" s="1">
        <f t="shared" si="22"/>
        <v>0</v>
      </c>
      <c r="T94" s="1">
        <f t="shared" si="23"/>
        <v>0</v>
      </c>
      <c r="U94" s="1">
        <f t="shared" si="24"/>
        <v>0</v>
      </c>
      <c r="V94" s="1">
        <f t="shared" si="25"/>
        <v>0</v>
      </c>
      <c r="W94" s="1">
        <f t="shared" si="26"/>
        <v>0</v>
      </c>
      <c r="X94" s="1">
        <f t="shared" si="27"/>
        <v>0</v>
      </c>
      <c r="Y94" s="1">
        <f t="shared" si="28"/>
        <v>0</v>
      </c>
    </row>
    <row r="95" spans="1:25">
      <c r="A95" s="5">
        <v>39678</v>
      </c>
      <c r="B95" s="1"/>
      <c r="D95" s="1">
        <v>24.9</v>
      </c>
      <c r="E95" t="s">
        <v>20</v>
      </c>
      <c r="F95" t="s">
        <v>13</v>
      </c>
      <c r="G95" t="s">
        <v>133</v>
      </c>
      <c r="K95" s="1">
        <f t="shared" si="15"/>
        <v>24.9</v>
      </c>
      <c r="L95" s="1">
        <f t="shared" si="16"/>
        <v>0</v>
      </c>
      <c r="M95" s="1">
        <f t="shared" si="17"/>
        <v>0</v>
      </c>
      <c r="N95" s="1">
        <f t="shared" si="18"/>
        <v>0</v>
      </c>
      <c r="O95" s="1">
        <f t="shared" si="29"/>
        <v>0</v>
      </c>
      <c r="P95" s="1">
        <f t="shared" si="19"/>
        <v>0</v>
      </c>
      <c r="Q95" s="1">
        <f t="shared" si="20"/>
        <v>24.9</v>
      </c>
      <c r="R95" s="1">
        <f t="shared" si="21"/>
        <v>0</v>
      </c>
      <c r="S95" s="1">
        <f t="shared" si="22"/>
        <v>0</v>
      </c>
      <c r="T95" s="1">
        <f t="shared" si="23"/>
        <v>0</v>
      </c>
      <c r="U95" s="1">
        <f t="shared" si="24"/>
        <v>0</v>
      </c>
      <c r="V95" s="1">
        <f t="shared" si="25"/>
        <v>0</v>
      </c>
      <c r="W95" s="1">
        <f t="shared" si="26"/>
        <v>0</v>
      </c>
      <c r="X95" s="1">
        <f t="shared" si="27"/>
        <v>0</v>
      </c>
      <c r="Y95" s="1">
        <f t="shared" si="28"/>
        <v>0</v>
      </c>
    </row>
    <row r="96" spans="1:25">
      <c r="A96" s="5">
        <v>39678</v>
      </c>
      <c r="B96" s="1"/>
      <c r="D96" s="1">
        <v>24.9</v>
      </c>
      <c r="E96" t="s">
        <v>20</v>
      </c>
      <c r="F96" t="s">
        <v>7</v>
      </c>
      <c r="G96" t="s">
        <v>174</v>
      </c>
      <c r="K96" s="1">
        <f t="shared" si="15"/>
        <v>24.9</v>
      </c>
      <c r="L96" s="1">
        <f t="shared" si="16"/>
        <v>0</v>
      </c>
      <c r="M96" s="1">
        <f t="shared" si="17"/>
        <v>0</v>
      </c>
      <c r="N96" s="1">
        <f t="shared" si="18"/>
        <v>24.9</v>
      </c>
      <c r="O96" s="1">
        <f t="shared" si="29"/>
        <v>0</v>
      </c>
      <c r="P96" s="1">
        <f t="shared" si="19"/>
        <v>0</v>
      </c>
      <c r="Q96" s="1">
        <f t="shared" si="20"/>
        <v>0</v>
      </c>
      <c r="R96" s="1">
        <f t="shared" si="21"/>
        <v>0</v>
      </c>
      <c r="S96" s="1">
        <f t="shared" si="22"/>
        <v>0</v>
      </c>
      <c r="T96" s="1">
        <f t="shared" si="23"/>
        <v>0</v>
      </c>
      <c r="U96" s="1">
        <f t="shared" si="24"/>
        <v>0</v>
      </c>
      <c r="V96" s="1">
        <f t="shared" si="25"/>
        <v>0</v>
      </c>
      <c r="W96" s="1">
        <f t="shared" si="26"/>
        <v>0</v>
      </c>
      <c r="X96" s="1">
        <f t="shared" si="27"/>
        <v>0</v>
      </c>
      <c r="Y96" s="1">
        <f t="shared" si="28"/>
        <v>0</v>
      </c>
    </row>
    <row r="97" spans="1:25">
      <c r="A97" s="5">
        <v>39678</v>
      </c>
      <c r="B97" s="1">
        <v>30</v>
      </c>
      <c r="C97" t="s">
        <v>56</v>
      </c>
      <c r="D97" s="1">
        <v>25</v>
      </c>
      <c r="E97" t="s">
        <v>20</v>
      </c>
      <c r="F97" t="s">
        <v>6</v>
      </c>
      <c r="G97" t="s">
        <v>175</v>
      </c>
      <c r="K97" s="1">
        <f t="shared" si="15"/>
        <v>25</v>
      </c>
      <c r="L97" s="1">
        <f t="shared" si="16"/>
        <v>0</v>
      </c>
      <c r="M97" s="1">
        <f t="shared" si="17"/>
        <v>0</v>
      </c>
      <c r="N97" s="1">
        <f t="shared" si="18"/>
        <v>0</v>
      </c>
      <c r="O97" s="1">
        <f t="shared" si="29"/>
        <v>25</v>
      </c>
      <c r="P97" s="1">
        <f t="shared" si="19"/>
        <v>0</v>
      </c>
      <c r="Q97" s="1">
        <f t="shared" si="20"/>
        <v>0</v>
      </c>
      <c r="R97" s="1">
        <f t="shared" si="21"/>
        <v>0</v>
      </c>
      <c r="S97" s="1">
        <f t="shared" si="22"/>
        <v>0</v>
      </c>
      <c r="T97" s="1">
        <f t="shared" si="23"/>
        <v>0</v>
      </c>
      <c r="U97" s="1">
        <f t="shared" si="24"/>
        <v>0</v>
      </c>
      <c r="V97" s="1">
        <f t="shared" si="25"/>
        <v>0</v>
      </c>
      <c r="W97" s="1">
        <f t="shared" si="26"/>
        <v>0</v>
      </c>
      <c r="X97" s="1">
        <f t="shared" si="27"/>
        <v>0</v>
      </c>
      <c r="Y97" s="1">
        <f t="shared" si="28"/>
        <v>0</v>
      </c>
    </row>
    <row r="98" spans="1:25">
      <c r="A98" s="5">
        <v>39678</v>
      </c>
      <c r="B98" s="1"/>
      <c r="D98" s="1">
        <v>24.9</v>
      </c>
      <c r="E98" t="s">
        <v>20</v>
      </c>
      <c r="F98" t="s">
        <v>13</v>
      </c>
      <c r="K98" s="1">
        <f t="shared" si="15"/>
        <v>24.9</v>
      </c>
      <c r="L98" s="1">
        <f t="shared" si="16"/>
        <v>0</v>
      </c>
      <c r="M98" s="1">
        <f t="shared" si="17"/>
        <v>0</v>
      </c>
      <c r="N98" s="1">
        <f t="shared" si="18"/>
        <v>0</v>
      </c>
      <c r="O98" s="1">
        <f t="shared" si="29"/>
        <v>0</v>
      </c>
      <c r="P98" s="1">
        <f t="shared" si="19"/>
        <v>0</v>
      </c>
      <c r="Q98" s="1">
        <f t="shared" si="20"/>
        <v>24.9</v>
      </c>
      <c r="R98" s="1">
        <f t="shared" si="21"/>
        <v>0</v>
      </c>
      <c r="S98" s="1">
        <f t="shared" si="22"/>
        <v>0</v>
      </c>
      <c r="T98" s="1">
        <f t="shared" si="23"/>
        <v>0</v>
      </c>
      <c r="U98" s="1">
        <f t="shared" si="24"/>
        <v>0</v>
      </c>
      <c r="V98" s="1">
        <f t="shared" si="25"/>
        <v>0</v>
      </c>
      <c r="W98" s="1">
        <f t="shared" si="26"/>
        <v>0</v>
      </c>
      <c r="X98" s="1">
        <f t="shared" si="27"/>
        <v>0</v>
      </c>
      <c r="Y98" s="1">
        <f t="shared" si="28"/>
        <v>0</v>
      </c>
    </row>
    <row r="99" spans="1:25">
      <c r="A99" s="5">
        <v>39672</v>
      </c>
      <c r="B99" s="1"/>
      <c r="D99" s="1">
        <v>24.9</v>
      </c>
      <c r="E99" t="s">
        <v>20</v>
      </c>
      <c r="F99" t="s">
        <v>13</v>
      </c>
      <c r="G99" t="s">
        <v>176</v>
      </c>
      <c r="K99" s="1">
        <f t="shared" si="15"/>
        <v>24.9</v>
      </c>
      <c r="L99" s="1">
        <f t="shared" si="16"/>
        <v>0</v>
      </c>
      <c r="M99" s="1">
        <f t="shared" si="17"/>
        <v>0</v>
      </c>
      <c r="N99" s="1">
        <f t="shared" si="18"/>
        <v>0</v>
      </c>
      <c r="O99" s="1">
        <f t="shared" si="29"/>
        <v>0</v>
      </c>
      <c r="P99" s="1">
        <f t="shared" si="19"/>
        <v>0</v>
      </c>
      <c r="Q99" s="1">
        <f t="shared" si="20"/>
        <v>24.9</v>
      </c>
      <c r="R99" s="1">
        <f t="shared" si="21"/>
        <v>0</v>
      </c>
      <c r="S99" s="1">
        <f t="shared" si="22"/>
        <v>0</v>
      </c>
      <c r="T99" s="1">
        <f t="shared" si="23"/>
        <v>0</v>
      </c>
      <c r="U99" s="1">
        <f t="shared" si="24"/>
        <v>0</v>
      </c>
      <c r="V99" s="1">
        <f t="shared" si="25"/>
        <v>0</v>
      </c>
      <c r="W99" s="1">
        <f t="shared" si="26"/>
        <v>0</v>
      </c>
      <c r="X99" s="1">
        <f t="shared" si="27"/>
        <v>0</v>
      </c>
      <c r="Y99" s="1">
        <f t="shared" si="28"/>
        <v>0</v>
      </c>
    </row>
    <row r="100" spans="1:25">
      <c r="A100" s="5">
        <v>39668</v>
      </c>
      <c r="B100" s="1"/>
      <c r="D100" s="1">
        <v>9.9</v>
      </c>
      <c r="E100" t="s">
        <v>20</v>
      </c>
      <c r="F100" t="s">
        <v>7</v>
      </c>
      <c r="G100" s="16" t="s">
        <v>177</v>
      </c>
      <c r="K100" s="1">
        <f t="shared" si="15"/>
        <v>9.9</v>
      </c>
      <c r="L100" s="1">
        <f t="shared" si="16"/>
        <v>0</v>
      </c>
      <c r="M100" s="1">
        <f t="shared" si="17"/>
        <v>0</v>
      </c>
      <c r="N100" s="1">
        <f t="shared" si="18"/>
        <v>9.9</v>
      </c>
      <c r="O100" s="1">
        <f t="shared" si="29"/>
        <v>0</v>
      </c>
      <c r="P100" s="1">
        <f t="shared" si="19"/>
        <v>0</v>
      </c>
      <c r="Q100" s="1">
        <f t="shared" si="20"/>
        <v>0</v>
      </c>
      <c r="R100" s="1">
        <f t="shared" si="21"/>
        <v>0</v>
      </c>
      <c r="S100" s="1">
        <f t="shared" si="22"/>
        <v>0</v>
      </c>
      <c r="T100" s="1">
        <f t="shared" si="23"/>
        <v>0</v>
      </c>
      <c r="U100" s="1">
        <f t="shared" si="24"/>
        <v>0</v>
      </c>
      <c r="V100" s="1">
        <f t="shared" si="25"/>
        <v>0</v>
      </c>
      <c r="W100" s="1">
        <f t="shared" si="26"/>
        <v>0</v>
      </c>
      <c r="X100" s="1">
        <f t="shared" si="27"/>
        <v>0</v>
      </c>
      <c r="Y100" s="1">
        <f t="shared" si="28"/>
        <v>0</v>
      </c>
    </row>
    <row r="101" spans="1:25">
      <c r="A101" s="5">
        <v>39675</v>
      </c>
      <c r="B101" s="1">
        <v>219.23</v>
      </c>
      <c r="C101" t="s">
        <v>31</v>
      </c>
      <c r="D101" s="1">
        <v>24.9</v>
      </c>
      <c r="E101" t="s">
        <v>20</v>
      </c>
      <c r="F101" t="s">
        <v>5</v>
      </c>
      <c r="G101" s="16" t="s">
        <v>78</v>
      </c>
      <c r="K101" s="1">
        <f t="shared" si="15"/>
        <v>24.9</v>
      </c>
      <c r="L101" s="1">
        <f t="shared" si="16"/>
        <v>0</v>
      </c>
      <c r="M101" s="1">
        <f t="shared" si="17"/>
        <v>0</v>
      </c>
      <c r="N101" s="1">
        <f t="shared" si="18"/>
        <v>0</v>
      </c>
      <c r="O101" s="1">
        <f t="shared" si="29"/>
        <v>0</v>
      </c>
      <c r="P101" s="1">
        <f t="shared" si="19"/>
        <v>24.9</v>
      </c>
      <c r="Q101" s="1">
        <f t="shared" si="20"/>
        <v>0</v>
      </c>
      <c r="R101" s="1">
        <f t="shared" si="21"/>
        <v>0</v>
      </c>
      <c r="S101" s="1">
        <f t="shared" si="22"/>
        <v>0</v>
      </c>
      <c r="T101" s="1">
        <f t="shared" si="23"/>
        <v>0</v>
      </c>
      <c r="U101" s="1">
        <f t="shared" si="24"/>
        <v>0</v>
      </c>
      <c r="V101" s="1">
        <f t="shared" si="25"/>
        <v>0</v>
      </c>
      <c r="W101" s="1">
        <f t="shared" si="26"/>
        <v>0</v>
      </c>
      <c r="X101" s="1">
        <f t="shared" si="27"/>
        <v>0</v>
      </c>
      <c r="Y101" s="1">
        <f t="shared" si="28"/>
        <v>0</v>
      </c>
    </row>
    <row r="102" spans="1:25">
      <c r="A102" s="5">
        <v>39679</v>
      </c>
      <c r="B102" s="1">
        <v>318.29000000000002</v>
      </c>
      <c r="C102" t="s">
        <v>21</v>
      </c>
      <c r="D102" s="1">
        <v>24.9</v>
      </c>
      <c r="E102" t="s">
        <v>20</v>
      </c>
      <c r="F102" t="s">
        <v>6</v>
      </c>
      <c r="G102" t="s">
        <v>178</v>
      </c>
      <c r="K102" s="1">
        <f t="shared" si="15"/>
        <v>24.9</v>
      </c>
      <c r="L102" s="1">
        <f t="shared" si="16"/>
        <v>0</v>
      </c>
      <c r="M102" s="1">
        <f t="shared" si="17"/>
        <v>0</v>
      </c>
      <c r="N102" s="1">
        <f t="shared" si="18"/>
        <v>0</v>
      </c>
      <c r="O102" s="1">
        <f t="shared" si="29"/>
        <v>24.9</v>
      </c>
      <c r="P102" s="1">
        <f t="shared" si="19"/>
        <v>0</v>
      </c>
      <c r="Q102" s="1">
        <f t="shared" si="20"/>
        <v>0</v>
      </c>
      <c r="R102" s="1">
        <f t="shared" si="21"/>
        <v>0</v>
      </c>
      <c r="S102" s="1">
        <f t="shared" si="22"/>
        <v>0</v>
      </c>
      <c r="T102" s="1">
        <f t="shared" si="23"/>
        <v>0</v>
      </c>
      <c r="U102" s="1">
        <f t="shared" si="24"/>
        <v>0</v>
      </c>
      <c r="V102" s="1">
        <f t="shared" si="25"/>
        <v>0</v>
      </c>
      <c r="W102" s="1">
        <f t="shared" si="26"/>
        <v>0</v>
      </c>
      <c r="X102" s="1">
        <f t="shared" si="27"/>
        <v>0</v>
      </c>
      <c r="Y102" s="1">
        <f t="shared" si="28"/>
        <v>0</v>
      </c>
    </row>
    <row r="103" spans="1:25">
      <c r="A103" s="5">
        <v>39678</v>
      </c>
      <c r="B103" s="1"/>
      <c r="D103" s="1">
        <v>44.9</v>
      </c>
      <c r="E103" t="s">
        <v>20</v>
      </c>
      <c r="F103" t="s">
        <v>8</v>
      </c>
      <c r="G103" t="s">
        <v>86</v>
      </c>
      <c r="K103" s="1">
        <f t="shared" si="15"/>
        <v>44.9</v>
      </c>
      <c r="L103" s="1">
        <f t="shared" si="16"/>
        <v>0</v>
      </c>
      <c r="M103" s="1">
        <f t="shared" si="17"/>
        <v>0</v>
      </c>
      <c r="N103" s="1">
        <f t="shared" si="18"/>
        <v>0</v>
      </c>
      <c r="O103" s="1">
        <f t="shared" si="29"/>
        <v>0</v>
      </c>
      <c r="P103" s="1">
        <f t="shared" si="19"/>
        <v>0</v>
      </c>
      <c r="Q103" s="1">
        <f t="shared" si="20"/>
        <v>0</v>
      </c>
      <c r="R103" s="1">
        <f t="shared" si="21"/>
        <v>44.9</v>
      </c>
      <c r="S103" s="1">
        <f t="shared" si="22"/>
        <v>0</v>
      </c>
      <c r="T103" s="1">
        <f t="shared" si="23"/>
        <v>0</v>
      </c>
      <c r="U103" s="1">
        <f t="shared" si="24"/>
        <v>0</v>
      </c>
      <c r="V103" s="1">
        <f t="shared" si="25"/>
        <v>0</v>
      </c>
      <c r="W103" s="1">
        <f t="shared" si="26"/>
        <v>0</v>
      </c>
      <c r="X103" s="1">
        <f t="shared" si="27"/>
        <v>0</v>
      </c>
      <c r="Y103" s="1">
        <f t="shared" si="28"/>
        <v>0</v>
      </c>
    </row>
    <row r="104" spans="1:25">
      <c r="A104" s="5">
        <v>39678</v>
      </c>
      <c r="B104" s="1"/>
      <c r="D104" s="1">
        <v>22.9</v>
      </c>
      <c r="E104" t="s">
        <v>20</v>
      </c>
      <c r="F104" t="s">
        <v>7</v>
      </c>
      <c r="G104" t="s">
        <v>179</v>
      </c>
      <c r="K104" s="1">
        <f t="shared" si="15"/>
        <v>22.9</v>
      </c>
      <c r="L104" s="1">
        <f t="shared" si="16"/>
        <v>0</v>
      </c>
      <c r="M104" s="1">
        <f t="shared" si="17"/>
        <v>0</v>
      </c>
      <c r="N104" s="1">
        <f t="shared" si="18"/>
        <v>22.9</v>
      </c>
      <c r="O104" s="1">
        <f t="shared" si="29"/>
        <v>0</v>
      </c>
      <c r="P104" s="1">
        <f t="shared" si="19"/>
        <v>0</v>
      </c>
      <c r="Q104" s="1">
        <f t="shared" si="20"/>
        <v>0</v>
      </c>
      <c r="R104" s="1">
        <f t="shared" si="21"/>
        <v>0</v>
      </c>
      <c r="S104" s="1">
        <f t="shared" si="22"/>
        <v>0</v>
      </c>
      <c r="T104" s="1">
        <f t="shared" si="23"/>
        <v>0</v>
      </c>
      <c r="U104" s="1">
        <f t="shared" si="24"/>
        <v>0</v>
      </c>
      <c r="V104" s="1">
        <f t="shared" si="25"/>
        <v>0</v>
      </c>
      <c r="W104" s="1">
        <f t="shared" si="26"/>
        <v>0</v>
      </c>
      <c r="X104" s="1">
        <f t="shared" si="27"/>
        <v>0</v>
      </c>
      <c r="Y104" s="1">
        <f t="shared" si="28"/>
        <v>0</v>
      </c>
    </row>
    <row r="105" spans="1:25">
      <c r="A105" s="5">
        <v>39679</v>
      </c>
      <c r="B105" s="1"/>
      <c r="D105" s="1">
        <v>24.9</v>
      </c>
      <c r="E105" t="s">
        <v>20</v>
      </c>
      <c r="F105" t="s">
        <v>8</v>
      </c>
      <c r="G105" t="s">
        <v>180</v>
      </c>
      <c r="K105" s="1">
        <f t="shared" si="15"/>
        <v>24.9</v>
      </c>
      <c r="L105" s="1">
        <f t="shared" si="16"/>
        <v>0</v>
      </c>
      <c r="M105" s="1">
        <f t="shared" si="17"/>
        <v>0</v>
      </c>
      <c r="N105" s="1">
        <f t="shared" si="18"/>
        <v>0</v>
      </c>
      <c r="O105" s="1">
        <f t="shared" si="29"/>
        <v>0</v>
      </c>
      <c r="P105" s="1">
        <f t="shared" si="19"/>
        <v>0</v>
      </c>
      <c r="Q105" s="1">
        <f t="shared" si="20"/>
        <v>0</v>
      </c>
      <c r="R105" s="1">
        <f t="shared" si="21"/>
        <v>24.9</v>
      </c>
      <c r="S105" s="1">
        <f t="shared" si="22"/>
        <v>0</v>
      </c>
      <c r="T105" s="1">
        <f t="shared" si="23"/>
        <v>0</v>
      </c>
      <c r="U105" s="1">
        <f t="shared" si="24"/>
        <v>0</v>
      </c>
      <c r="V105" s="1">
        <f t="shared" si="25"/>
        <v>0</v>
      </c>
      <c r="W105" s="1">
        <f t="shared" si="26"/>
        <v>0</v>
      </c>
      <c r="X105" s="1">
        <f t="shared" si="27"/>
        <v>0</v>
      </c>
      <c r="Y105" s="1">
        <f t="shared" si="28"/>
        <v>0</v>
      </c>
    </row>
    <row r="106" spans="1:25">
      <c r="A106" s="5">
        <v>39678</v>
      </c>
      <c r="B106" s="1"/>
      <c r="D106" s="1">
        <v>44.9</v>
      </c>
      <c r="E106" t="s">
        <v>20</v>
      </c>
      <c r="F106" t="s">
        <v>5</v>
      </c>
      <c r="G106" t="s">
        <v>181</v>
      </c>
      <c r="K106" s="1">
        <f t="shared" si="15"/>
        <v>44.9</v>
      </c>
      <c r="L106" s="1">
        <f t="shared" si="16"/>
        <v>0</v>
      </c>
      <c r="M106" s="1">
        <f t="shared" si="17"/>
        <v>0</v>
      </c>
      <c r="N106" s="1">
        <f t="shared" si="18"/>
        <v>0</v>
      </c>
      <c r="O106" s="1">
        <f t="shared" si="29"/>
        <v>0</v>
      </c>
      <c r="P106" s="1">
        <f t="shared" si="19"/>
        <v>44.9</v>
      </c>
      <c r="Q106" s="1">
        <f t="shared" si="20"/>
        <v>0</v>
      </c>
      <c r="R106" s="1">
        <f t="shared" si="21"/>
        <v>0</v>
      </c>
      <c r="S106" s="1">
        <f t="shared" si="22"/>
        <v>0</v>
      </c>
      <c r="T106" s="1">
        <f t="shared" si="23"/>
        <v>0</v>
      </c>
      <c r="U106" s="1">
        <f t="shared" si="24"/>
        <v>0</v>
      </c>
      <c r="V106" s="1">
        <f t="shared" si="25"/>
        <v>0</v>
      </c>
      <c r="W106" s="1">
        <f t="shared" si="26"/>
        <v>0</v>
      </c>
      <c r="X106" s="1">
        <f t="shared" si="27"/>
        <v>0</v>
      </c>
      <c r="Y106" s="1">
        <f t="shared" si="28"/>
        <v>0</v>
      </c>
    </row>
    <row r="107" spans="1:25">
      <c r="A107" s="5">
        <v>39679</v>
      </c>
      <c r="B107" s="1">
        <v>30</v>
      </c>
      <c r="C107" t="s">
        <v>56</v>
      </c>
      <c r="D107" s="1">
        <v>30</v>
      </c>
      <c r="E107" t="s">
        <v>56</v>
      </c>
      <c r="F107" t="s">
        <v>13</v>
      </c>
      <c r="G107" t="s">
        <v>133</v>
      </c>
      <c r="K107" s="1">
        <f t="shared" si="15"/>
        <v>0</v>
      </c>
      <c r="L107" s="1">
        <f t="shared" si="16"/>
        <v>0</v>
      </c>
      <c r="M107" s="1">
        <f t="shared" si="17"/>
        <v>0</v>
      </c>
      <c r="N107" s="1">
        <f t="shared" si="18"/>
        <v>0</v>
      </c>
      <c r="O107" s="1">
        <f t="shared" si="29"/>
        <v>0</v>
      </c>
      <c r="P107" s="1">
        <f t="shared" si="19"/>
        <v>0</v>
      </c>
      <c r="Q107" s="1">
        <f t="shared" si="20"/>
        <v>30</v>
      </c>
      <c r="R107" s="1">
        <f t="shared" si="21"/>
        <v>0</v>
      </c>
      <c r="S107" s="1">
        <f t="shared" si="22"/>
        <v>0</v>
      </c>
      <c r="T107" s="1">
        <f t="shared" si="23"/>
        <v>0</v>
      </c>
      <c r="U107" s="1">
        <f t="shared" si="24"/>
        <v>30</v>
      </c>
      <c r="V107" s="1">
        <f t="shared" si="25"/>
        <v>0</v>
      </c>
      <c r="W107" s="1">
        <f t="shared" si="26"/>
        <v>0</v>
      </c>
      <c r="X107" s="1">
        <f t="shared" si="27"/>
        <v>0</v>
      </c>
      <c r="Y107" s="1">
        <f t="shared" si="28"/>
        <v>0</v>
      </c>
    </row>
    <row r="108" spans="1:25">
      <c r="A108" s="5">
        <v>39679</v>
      </c>
      <c r="B108" s="1"/>
      <c r="D108" s="1">
        <v>19.899999999999999</v>
      </c>
      <c r="E108" t="s">
        <v>20</v>
      </c>
      <c r="F108" t="s">
        <v>5</v>
      </c>
      <c r="G108" t="s">
        <v>93</v>
      </c>
      <c r="K108" s="1">
        <f t="shared" si="15"/>
        <v>19.899999999999999</v>
      </c>
      <c r="L108" s="1">
        <f t="shared" si="16"/>
        <v>0</v>
      </c>
      <c r="M108" s="1">
        <f t="shared" si="17"/>
        <v>0</v>
      </c>
      <c r="N108" s="1">
        <f t="shared" si="18"/>
        <v>0</v>
      </c>
      <c r="O108" s="1">
        <f t="shared" si="29"/>
        <v>0</v>
      </c>
      <c r="P108" s="1">
        <f t="shared" si="19"/>
        <v>19.899999999999999</v>
      </c>
      <c r="Q108" s="1">
        <f t="shared" si="20"/>
        <v>0</v>
      </c>
      <c r="R108" s="1">
        <f t="shared" si="21"/>
        <v>0</v>
      </c>
      <c r="S108" s="1">
        <f t="shared" si="22"/>
        <v>0</v>
      </c>
      <c r="T108" s="1">
        <f t="shared" si="23"/>
        <v>0</v>
      </c>
      <c r="U108" s="1">
        <f t="shared" si="24"/>
        <v>0</v>
      </c>
      <c r="V108" s="1">
        <f t="shared" si="25"/>
        <v>0</v>
      </c>
      <c r="W108" s="1">
        <f t="shared" si="26"/>
        <v>0</v>
      </c>
      <c r="X108" s="1">
        <f t="shared" si="27"/>
        <v>0</v>
      </c>
      <c r="Y108" s="1">
        <f t="shared" si="28"/>
        <v>0</v>
      </c>
    </row>
    <row r="109" spans="1:25">
      <c r="A109" s="5">
        <v>39679</v>
      </c>
      <c r="B109" s="1"/>
      <c r="D109" s="1">
        <v>30</v>
      </c>
      <c r="E109" t="s">
        <v>20</v>
      </c>
      <c r="F109" t="s">
        <v>5</v>
      </c>
      <c r="G109" t="s">
        <v>74</v>
      </c>
      <c r="K109" s="1">
        <f t="shared" si="15"/>
        <v>30</v>
      </c>
      <c r="L109" s="1">
        <f t="shared" si="16"/>
        <v>0</v>
      </c>
      <c r="M109" s="1">
        <f t="shared" si="17"/>
        <v>0</v>
      </c>
      <c r="N109" s="1">
        <f t="shared" si="18"/>
        <v>0</v>
      </c>
      <c r="O109" s="1">
        <f t="shared" si="29"/>
        <v>0</v>
      </c>
      <c r="P109" s="1">
        <f t="shared" si="19"/>
        <v>30</v>
      </c>
      <c r="Q109" s="1">
        <f t="shared" si="20"/>
        <v>0</v>
      </c>
      <c r="R109" s="1">
        <f t="shared" si="21"/>
        <v>0</v>
      </c>
      <c r="S109" s="1">
        <f t="shared" si="22"/>
        <v>0</v>
      </c>
      <c r="T109" s="1">
        <f t="shared" si="23"/>
        <v>0</v>
      </c>
      <c r="U109" s="1">
        <f t="shared" si="24"/>
        <v>0</v>
      </c>
      <c r="V109" s="1">
        <f t="shared" si="25"/>
        <v>0</v>
      </c>
      <c r="W109" s="1">
        <f t="shared" si="26"/>
        <v>0</v>
      </c>
      <c r="X109" s="1">
        <f t="shared" si="27"/>
        <v>0</v>
      </c>
      <c r="Y109" s="1">
        <f t="shared" si="28"/>
        <v>0</v>
      </c>
    </row>
    <row r="110" spans="1:25">
      <c r="A110" s="5">
        <v>39679</v>
      </c>
      <c r="B110" s="1"/>
      <c r="D110" s="1">
        <v>12.9</v>
      </c>
      <c r="E110" t="s">
        <v>20</v>
      </c>
      <c r="F110" t="s">
        <v>8</v>
      </c>
      <c r="G110" t="s">
        <v>182</v>
      </c>
      <c r="K110" s="1">
        <f t="shared" si="15"/>
        <v>12.9</v>
      </c>
      <c r="L110" s="1">
        <f t="shared" si="16"/>
        <v>0</v>
      </c>
      <c r="M110" s="1">
        <f t="shared" si="17"/>
        <v>0</v>
      </c>
      <c r="N110" s="1">
        <f t="shared" si="18"/>
        <v>0</v>
      </c>
      <c r="O110" s="1">
        <f t="shared" si="29"/>
        <v>0</v>
      </c>
      <c r="P110" s="1">
        <f t="shared" si="19"/>
        <v>0</v>
      </c>
      <c r="Q110" s="1">
        <f t="shared" si="20"/>
        <v>0</v>
      </c>
      <c r="R110" s="1">
        <f t="shared" si="21"/>
        <v>12.9</v>
      </c>
      <c r="S110" s="1">
        <f t="shared" si="22"/>
        <v>0</v>
      </c>
      <c r="T110" s="1">
        <f t="shared" si="23"/>
        <v>0</v>
      </c>
      <c r="U110" s="1">
        <f t="shared" si="24"/>
        <v>0</v>
      </c>
      <c r="V110" s="1">
        <f t="shared" si="25"/>
        <v>0</v>
      </c>
      <c r="W110" s="1">
        <f t="shared" si="26"/>
        <v>0</v>
      </c>
      <c r="X110" s="1">
        <f t="shared" si="27"/>
        <v>0</v>
      </c>
      <c r="Y110" s="1">
        <f t="shared" si="28"/>
        <v>0</v>
      </c>
    </row>
    <row r="111" spans="1:25">
      <c r="A111" s="5">
        <v>39679</v>
      </c>
      <c r="B111" s="1"/>
      <c r="D111" s="1">
        <v>12.9</v>
      </c>
      <c r="E111" t="s">
        <v>20</v>
      </c>
      <c r="F111" t="s">
        <v>8</v>
      </c>
      <c r="G111" t="s">
        <v>182</v>
      </c>
      <c r="K111" s="1">
        <f t="shared" si="15"/>
        <v>12.9</v>
      </c>
      <c r="L111" s="1">
        <f t="shared" si="16"/>
        <v>0</v>
      </c>
      <c r="M111" s="1">
        <f t="shared" si="17"/>
        <v>0</v>
      </c>
      <c r="N111" s="1">
        <f t="shared" si="18"/>
        <v>0</v>
      </c>
      <c r="O111" s="1">
        <f t="shared" si="29"/>
        <v>0</v>
      </c>
      <c r="P111" s="1">
        <f t="shared" si="19"/>
        <v>0</v>
      </c>
      <c r="Q111" s="1">
        <f t="shared" si="20"/>
        <v>0</v>
      </c>
      <c r="R111" s="1">
        <f t="shared" si="21"/>
        <v>12.9</v>
      </c>
      <c r="S111" s="1">
        <f t="shared" si="22"/>
        <v>0</v>
      </c>
      <c r="T111" s="1">
        <f t="shared" si="23"/>
        <v>0</v>
      </c>
      <c r="U111" s="1">
        <f t="shared" si="24"/>
        <v>0</v>
      </c>
      <c r="V111" s="1">
        <f t="shared" si="25"/>
        <v>0</v>
      </c>
      <c r="W111" s="1">
        <f t="shared" si="26"/>
        <v>0</v>
      </c>
      <c r="X111" s="1">
        <f t="shared" si="27"/>
        <v>0</v>
      </c>
      <c r="Y111" s="1">
        <f t="shared" si="28"/>
        <v>0</v>
      </c>
    </row>
    <row r="112" spans="1:25">
      <c r="A112" s="5">
        <v>39680</v>
      </c>
      <c r="B112" s="1"/>
      <c r="D112" s="1">
        <v>24.9</v>
      </c>
      <c r="E112" t="s">
        <v>20</v>
      </c>
      <c r="F112" t="s">
        <v>8</v>
      </c>
      <c r="G112" t="s">
        <v>183</v>
      </c>
      <c r="K112" s="1">
        <f t="shared" si="15"/>
        <v>24.9</v>
      </c>
      <c r="L112" s="1">
        <f t="shared" si="16"/>
        <v>0</v>
      </c>
      <c r="M112" s="1">
        <f t="shared" si="17"/>
        <v>0</v>
      </c>
      <c r="N112" s="1">
        <f t="shared" si="18"/>
        <v>0</v>
      </c>
      <c r="O112" s="1">
        <f t="shared" si="29"/>
        <v>0</v>
      </c>
      <c r="P112" s="1">
        <f t="shared" si="19"/>
        <v>0</v>
      </c>
      <c r="Q112" s="1">
        <f t="shared" si="20"/>
        <v>0</v>
      </c>
      <c r="R112" s="1">
        <f t="shared" si="21"/>
        <v>24.9</v>
      </c>
      <c r="S112" s="1">
        <f t="shared" si="22"/>
        <v>0</v>
      </c>
      <c r="T112" s="1">
        <f t="shared" si="23"/>
        <v>0</v>
      </c>
      <c r="U112" s="1">
        <f t="shared" si="24"/>
        <v>0</v>
      </c>
      <c r="V112" s="1">
        <f t="shared" si="25"/>
        <v>0</v>
      </c>
      <c r="W112" s="1">
        <f t="shared" si="26"/>
        <v>0</v>
      </c>
      <c r="X112" s="1">
        <f t="shared" si="27"/>
        <v>0</v>
      </c>
      <c r="Y112" s="1">
        <f t="shared" si="28"/>
        <v>0</v>
      </c>
    </row>
    <row r="113" spans="1:25">
      <c r="A113" s="5">
        <v>39680</v>
      </c>
      <c r="B113" s="1"/>
      <c r="D113" s="1">
        <v>30</v>
      </c>
      <c r="E113" t="s">
        <v>56</v>
      </c>
      <c r="F113" t="s">
        <v>8</v>
      </c>
      <c r="G113" t="s">
        <v>183</v>
      </c>
      <c r="K113" s="1">
        <f t="shared" si="15"/>
        <v>0</v>
      </c>
      <c r="L113" s="1">
        <f t="shared" si="16"/>
        <v>0</v>
      </c>
      <c r="M113" s="1">
        <f t="shared" si="17"/>
        <v>0</v>
      </c>
      <c r="N113" s="1">
        <f t="shared" si="18"/>
        <v>0</v>
      </c>
      <c r="O113" s="1">
        <f t="shared" si="29"/>
        <v>0</v>
      </c>
      <c r="P113" s="1">
        <f t="shared" si="19"/>
        <v>0</v>
      </c>
      <c r="Q113" s="1">
        <f t="shared" si="20"/>
        <v>0</v>
      </c>
      <c r="R113" s="1">
        <f t="shared" si="21"/>
        <v>30</v>
      </c>
      <c r="S113" s="1">
        <f t="shared" si="22"/>
        <v>0</v>
      </c>
      <c r="T113" s="1">
        <f t="shared" si="23"/>
        <v>0</v>
      </c>
      <c r="U113" s="1">
        <f t="shared" si="24"/>
        <v>30</v>
      </c>
      <c r="V113" s="1">
        <f t="shared" si="25"/>
        <v>0</v>
      </c>
      <c r="W113" s="1">
        <f t="shared" si="26"/>
        <v>0</v>
      </c>
      <c r="X113" s="1">
        <f t="shared" si="27"/>
        <v>0</v>
      </c>
      <c r="Y113" s="1">
        <f t="shared" si="28"/>
        <v>0</v>
      </c>
    </row>
    <row r="114" spans="1:25">
      <c r="A114" s="5">
        <v>39680</v>
      </c>
      <c r="B114" s="1"/>
      <c r="D114" s="1">
        <v>70</v>
      </c>
      <c r="E114" t="s">
        <v>20</v>
      </c>
      <c r="F114" t="s">
        <v>13</v>
      </c>
      <c r="G114" t="s">
        <v>133</v>
      </c>
      <c r="K114" s="1">
        <f t="shared" si="15"/>
        <v>70</v>
      </c>
      <c r="L114" s="1">
        <f t="shared" si="16"/>
        <v>0</v>
      </c>
      <c r="M114" s="1">
        <f t="shared" si="17"/>
        <v>0</v>
      </c>
      <c r="N114" s="1">
        <f t="shared" si="18"/>
        <v>0</v>
      </c>
      <c r="O114" s="1">
        <f t="shared" si="29"/>
        <v>0</v>
      </c>
      <c r="P114" s="1">
        <f t="shared" si="19"/>
        <v>0</v>
      </c>
      <c r="Q114" s="1">
        <f t="shared" si="20"/>
        <v>70</v>
      </c>
      <c r="R114" s="1">
        <f t="shared" si="21"/>
        <v>0</v>
      </c>
      <c r="S114" s="1">
        <f t="shared" si="22"/>
        <v>0</v>
      </c>
      <c r="T114" s="1">
        <f t="shared" si="23"/>
        <v>0</v>
      </c>
      <c r="U114" s="1">
        <f t="shared" si="24"/>
        <v>0</v>
      </c>
      <c r="V114" s="1">
        <f t="shared" si="25"/>
        <v>0</v>
      </c>
      <c r="W114" s="1">
        <f t="shared" si="26"/>
        <v>0</v>
      </c>
      <c r="X114" s="1">
        <f t="shared" si="27"/>
        <v>0</v>
      </c>
      <c r="Y114" s="1">
        <f t="shared" si="28"/>
        <v>0</v>
      </c>
    </row>
    <row r="115" spans="1:25">
      <c r="A115" s="5">
        <v>39680</v>
      </c>
      <c r="B115" s="1"/>
      <c r="D115" s="1">
        <v>24.9</v>
      </c>
      <c r="E115" t="s">
        <v>20</v>
      </c>
      <c r="F115" t="s">
        <v>7</v>
      </c>
      <c r="G115" t="s">
        <v>184</v>
      </c>
      <c r="K115" s="1">
        <f t="shared" si="15"/>
        <v>24.9</v>
      </c>
      <c r="L115" s="1">
        <f t="shared" si="16"/>
        <v>0</v>
      </c>
      <c r="M115" s="1">
        <f t="shared" si="17"/>
        <v>0</v>
      </c>
      <c r="N115" s="1">
        <f t="shared" si="18"/>
        <v>24.9</v>
      </c>
      <c r="O115" s="1">
        <f t="shared" si="29"/>
        <v>0</v>
      </c>
      <c r="P115" s="1">
        <f t="shared" si="19"/>
        <v>0</v>
      </c>
      <c r="Q115" s="1">
        <f t="shared" si="20"/>
        <v>0</v>
      </c>
      <c r="R115" s="1">
        <f t="shared" si="21"/>
        <v>0</v>
      </c>
      <c r="S115" s="1">
        <f t="shared" si="22"/>
        <v>0</v>
      </c>
      <c r="T115" s="1">
        <f t="shared" si="23"/>
        <v>0</v>
      </c>
      <c r="U115" s="1">
        <f t="shared" si="24"/>
        <v>0</v>
      </c>
      <c r="V115" s="1">
        <f t="shared" si="25"/>
        <v>0</v>
      </c>
      <c r="W115" s="1">
        <f t="shared" si="26"/>
        <v>0</v>
      </c>
      <c r="X115" s="1">
        <f t="shared" si="27"/>
        <v>0</v>
      </c>
      <c r="Y115" s="1">
        <f t="shared" si="28"/>
        <v>0</v>
      </c>
    </row>
    <row r="116" spans="1:25">
      <c r="A116" s="5">
        <v>39680</v>
      </c>
      <c r="B116" s="1"/>
      <c r="D116" s="1">
        <v>24.9</v>
      </c>
      <c r="E116" t="s">
        <v>20</v>
      </c>
      <c r="F116" t="s">
        <v>7</v>
      </c>
      <c r="G116" s="16" t="s">
        <v>184</v>
      </c>
      <c r="K116" s="1">
        <f t="shared" si="15"/>
        <v>24.9</v>
      </c>
      <c r="L116" s="1">
        <f t="shared" si="16"/>
        <v>0</v>
      </c>
      <c r="M116" s="1">
        <f t="shared" si="17"/>
        <v>0</v>
      </c>
      <c r="N116" s="1">
        <f t="shared" si="18"/>
        <v>24.9</v>
      </c>
      <c r="O116" s="1">
        <f t="shared" si="29"/>
        <v>0</v>
      </c>
      <c r="P116" s="1">
        <f t="shared" si="19"/>
        <v>0</v>
      </c>
      <c r="Q116" s="1">
        <f t="shared" si="20"/>
        <v>0</v>
      </c>
      <c r="R116" s="1">
        <f t="shared" si="21"/>
        <v>0</v>
      </c>
      <c r="S116" s="1">
        <f t="shared" si="22"/>
        <v>0</v>
      </c>
      <c r="T116" s="1">
        <f t="shared" si="23"/>
        <v>0</v>
      </c>
      <c r="U116" s="1">
        <f t="shared" si="24"/>
        <v>0</v>
      </c>
      <c r="V116" s="1">
        <f t="shared" si="25"/>
        <v>0</v>
      </c>
      <c r="W116" s="1">
        <f t="shared" si="26"/>
        <v>0</v>
      </c>
      <c r="X116" s="1">
        <f t="shared" si="27"/>
        <v>0</v>
      </c>
      <c r="Y116" s="1">
        <f t="shared" si="28"/>
        <v>0</v>
      </c>
    </row>
    <row r="117" spans="1:25">
      <c r="A117" s="5">
        <v>39680</v>
      </c>
      <c r="B117" s="1">
        <v>72</v>
      </c>
      <c r="C117" t="s">
        <v>19</v>
      </c>
      <c r="D117" s="1">
        <v>25</v>
      </c>
      <c r="E117" t="s">
        <v>56</v>
      </c>
      <c r="F117" t="s">
        <v>7</v>
      </c>
      <c r="G117" t="s">
        <v>184</v>
      </c>
      <c r="K117" s="1">
        <f t="shared" si="15"/>
        <v>0</v>
      </c>
      <c r="L117" s="1">
        <f t="shared" si="16"/>
        <v>0</v>
      </c>
      <c r="M117" s="1">
        <f t="shared" si="17"/>
        <v>0</v>
      </c>
      <c r="N117" s="1">
        <f t="shared" si="18"/>
        <v>25</v>
      </c>
      <c r="O117" s="1">
        <f t="shared" si="29"/>
        <v>0</v>
      </c>
      <c r="P117" s="1">
        <f t="shared" si="19"/>
        <v>0</v>
      </c>
      <c r="Q117" s="1">
        <f t="shared" si="20"/>
        <v>0</v>
      </c>
      <c r="R117" s="1">
        <f t="shared" si="21"/>
        <v>0</v>
      </c>
      <c r="S117" s="1">
        <f t="shared" si="22"/>
        <v>0</v>
      </c>
      <c r="T117" s="1">
        <f t="shared" si="23"/>
        <v>0</v>
      </c>
      <c r="U117" s="1">
        <f t="shared" si="24"/>
        <v>25</v>
      </c>
      <c r="V117" s="1">
        <f t="shared" si="25"/>
        <v>0</v>
      </c>
      <c r="W117" s="1">
        <f t="shared" si="26"/>
        <v>72</v>
      </c>
      <c r="X117" s="1">
        <f t="shared" si="27"/>
        <v>0</v>
      </c>
      <c r="Y117" s="1">
        <f t="shared" si="28"/>
        <v>0</v>
      </c>
    </row>
    <row r="118" spans="1:25">
      <c r="A118" s="5">
        <v>39681</v>
      </c>
      <c r="B118" s="1">
        <v>30</v>
      </c>
      <c r="C118" t="s">
        <v>56</v>
      </c>
      <c r="D118" s="1">
        <v>30</v>
      </c>
      <c r="E118" t="s">
        <v>56</v>
      </c>
      <c r="F118" t="s">
        <v>5</v>
      </c>
      <c r="G118" t="s">
        <v>140</v>
      </c>
      <c r="K118" s="1">
        <f t="shared" si="15"/>
        <v>0</v>
      </c>
      <c r="L118" s="1">
        <f t="shared" si="16"/>
        <v>0</v>
      </c>
      <c r="M118" s="1">
        <f t="shared" si="17"/>
        <v>0</v>
      </c>
      <c r="N118" s="1">
        <f t="shared" si="18"/>
        <v>0</v>
      </c>
      <c r="O118" s="1">
        <f t="shared" si="29"/>
        <v>0</v>
      </c>
      <c r="P118" s="1">
        <f t="shared" si="19"/>
        <v>30</v>
      </c>
      <c r="Q118" s="1">
        <f t="shared" si="20"/>
        <v>0</v>
      </c>
      <c r="R118" s="1">
        <f t="shared" si="21"/>
        <v>0</v>
      </c>
      <c r="S118" s="1">
        <f t="shared" si="22"/>
        <v>0</v>
      </c>
      <c r="T118" s="1">
        <f t="shared" si="23"/>
        <v>0</v>
      </c>
      <c r="U118" s="1">
        <f t="shared" si="24"/>
        <v>30</v>
      </c>
      <c r="V118" s="1">
        <f t="shared" si="25"/>
        <v>0</v>
      </c>
      <c r="W118" s="1">
        <f t="shared" si="26"/>
        <v>0</v>
      </c>
      <c r="X118" s="1">
        <f t="shared" si="27"/>
        <v>0</v>
      </c>
      <c r="Y118" s="1">
        <f t="shared" si="28"/>
        <v>0</v>
      </c>
    </row>
    <row r="119" spans="1:25">
      <c r="A119" s="5">
        <v>39680</v>
      </c>
      <c r="B119" s="1">
        <v>77.45</v>
      </c>
      <c r="C119" t="s">
        <v>132</v>
      </c>
      <c r="D119" s="1">
        <v>9.9</v>
      </c>
      <c r="E119" t="s">
        <v>20</v>
      </c>
      <c r="F119" t="s">
        <v>5</v>
      </c>
      <c r="G119" t="s">
        <v>140</v>
      </c>
      <c r="K119" s="1">
        <f t="shared" si="15"/>
        <v>9.9</v>
      </c>
      <c r="L119" s="1">
        <f t="shared" si="16"/>
        <v>0</v>
      </c>
      <c r="M119" s="1">
        <f t="shared" si="17"/>
        <v>0</v>
      </c>
      <c r="N119" s="1">
        <f t="shared" si="18"/>
        <v>0</v>
      </c>
      <c r="O119" s="1">
        <f t="shared" si="29"/>
        <v>0</v>
      </c>
      <c r="P119" s="1">
        <f t="shared" si="19"/>
        <v>9.9</v>
      </c>
      <c r="Q119" s="1">
        <f t="shared" si="20"/>
        <v>0</v>
      </c>
      <c r="R119" s="1">
        <f t="shared" si="21"/>
        <v>0</v>
      </c>
      <c r="S119" s="1">
        <f t="shared" si="22"/>
        <v>0</v>
      </c>
      <c r="T119" s="1">
        <f t="shared" si="23"/>
        <v>0</v>
      </c>
      <c r="U119" s="1">
        <f t="shared" si="24"/>
        <v>0</v>
      </c>
      <c r="V119" s="1">
        <f t="shared" si="25"/>
        <v>0</v>
      </c>
      <c r="W119" s="1">
        <f t="shared" si="26"/>
        <v>0</v>
      </c>
      <c r="X119" s="1">
        <f t="shared" si="27"/>
        <v>77.45</v>
      </c>
      <c r="Y119" s="1">
        <f t="shared" si="28"/>
        <v>0</v>
      </c>
    </row>
    <row r="120" spans="1:25">
      <c r="A120" s="5">
        <v>39681</v>
      </c>
      <c r="B120" s="1"/>
      <c r="D120" s="1">
        <v>84.9</v>
      </c>
      <c r="E120" t="s">
        <v>20</v>
      </c>
      <c r="F120" t="s">
        <v>6</v>
      </c>
      <c r="G120" t="s">
        <v>185</v>
      </c>
      <c r="K120" s="1">
        <f t="shared" si="15"/>
        <v>84.9</v>
      </c>
      <c r="L120" s="1">
        <f t="shared" si="16"/>
        <v>0</v>
      </c>
      <c r="M120" s="1">
        <f t="shared" si="17"/>
        <v>0</v>
      </c>
      <c r="N120" s="1">
        <f t="shared" si="18"/>
        <v>0</v>
      </c>
      <c r="O120" s="1">
        <f t="shared" si="29"/>
        <v>84.9</v>
      </c>
      <c r="P120" s="1">
        <f t="shared" si="19"/>
        <v>0</v>
      </c>
      <c r="Q120" s="1">
        <f t="shared" si="20"/>
        <v>0</v>
      </c>
      <c r="R120" s="1">
        <f t="shared" si="21"/>
        <v>0</v>
      </c>
      <c r="S120" s="1">
        <f t="shared" si="22"/>
        <v>0</v>
      </c>
      <c r="T120" s="1">
        <f t="shared" si="23"/>
        <v>0</v>
      </c>
      <c r="U120" s="1">
        <f t="shared" si="24"/>
        <v>0</v>
      </c>
      <c r="V120" s="1">
        <f t="shared" si="25"/>
        <v>0</v>
      </c>
      <c r="W120" s="1">
        <f t="shared" si="26"/>
        <v>0</v>
      </c>
      <c r="X120" s="1">
        <f t="shared" si="27"/>
        <v>0</v>
      </c>
      <c r="Y120" s="1">
        <f t="shared" si="28"/>
        <v>0</v>
      </c>
    </row>
    <row r="121" spans="1:25">
      <c r="A121" s="5">
        <v>39680</v>
      </c>
      <c r="B121" s="1"/>
      <c r="D121" s="1">
        <v>24.9</v>
      </c>
      <c r="E121" t="s">
        <v>20</v>
      </c>
      <c r="F121" t="s">
        <v>6</v>
      </c>
      <c r="G121" t="s">
        <v>186</v>
      </c>
      <c r="K121" s="1">
        <f t="shared" si="15"/>
        <v>24.9</v>
      </c>
      <c r="L121" s="1">
        <f t="shared" si="16"/>
        <v>0</v>
      </c>
      <c r="M121" s="1">
        <f t="shared" si="17"/>
        <v>0</v>
      </c>
      <c r="N121" s="1">
        <f t="shared" si="18"/>
        <v>0</v>
      </c>
      <c r="O121" s="1">
        <f t="shared" si="29"/>
        <v>24.9</v>
      </c>
      <c r="P121" s="1">
        <f t="shared" si="19"/>
        <v>0</v>
      </c>
      <c r="Q121" s="1">
        <f t="shared" si="20"/>
        <v>0</v>
      </c>
      <c r="R121" s="1">
        <f t="shared" si="21"/>
        <v>0</v>
      </c>
      <c r="S121" s="1">
        <f t="shared" si="22"/>
        <v>0</v>
      </c>
      <c r="T121" s="1">
        <f t="shared" si="23"/>
        <v>0</v>
      </c>
      <c r="U121" s="1">
        <f t="shared" si="24"/>
        <v>0</v>
      </c>
      <c r="V121" s="1">
        <f t="shared" si="25"/>
        <v>0</v>
      </c>
      <c r="W121" s="1">
        <f t="shared" si="26"/>
        <v>0</v>
      </c>
      <c r="X121" s="1">
        <f t="shared" si="27"/>
        <v>0</v>
      </c>
      <c r="Y121" s="1">
        <f t="shared" si="28"/>
        <v>0</v>
      </c>
    </row>
    <row r="122" spans="1:25">
      <c r="A122" s="5">
        <v>39681</v>
      </c>
      <c r="B122" s="1"/>
      <c r="D122" s="1">
        <v>25</v>
      </c>
      <c r="E122" t="s">
        <v>20</v>
      </c>
      <c r="F122" t="s">
        <v>5</v>
      </c>
      <c r="G122" t="s">
        <v>187</v>
      </c>
      <c r="H122" t="s">
        <v>95</v>
      </c>
      <c r="K122" s="1">
        <f t="shared" si="15"/>
        <v>25</v>
      </c>
      <c r="L122" s="1">
        <f t="shared" si="16"/>
        <v>0</v>
      </c>
      <c r="M122" s="1">
        <f t="shared" si="17"/>
        <v>0</v>
      </c>
      <c r="N122" s="1">
        <f t="shared" si="18"/>
        <v>0</v>
      </c>
      <c r="O122" s="1">
        <f t="shared" si="29"/>
        <v>0</v>
      </c>
      <c r="P122" s="1">
        <f t="shared" si="19"/>
        <v>25</v>
      </c>
      <c r="Q122" s="1">
        <f t="shared" si="20"/>
        <v>0</v>
      </c>
      <c r="R122" s="1">
        <f t="shared" si="21"/>
        <v>0</v>
      </c>
      <c r="S122" s="1">
        <f t="shared" si="22"/>
        <v>0</v>
      </c>
      <c r="T122" s="1">
        <f t="shared" si="23"/>
        <v>0</v>
      </c>
      <c r="U122" s="1">
        <f t="shared" si="24"/>
        <v>0</v>
      </c>
      <c r="V122" s="1">
        <f t="shared" si="25"/>
        <v>0</v>
      </c>
      <c r="W122" s="1">
        <f t="shared" si="26"/>
        <v>0</v>
      </c>
      <c r="X122" s="1">
        <f t="shared" si="27"/>
        <v>0</v>
      </c>
      <c r="Y122" s="1">
        <f t="shared" si="28"/>
        <v>0</v>
      </c>
    </row>
    <row r="123" spans="1:25">
      <c r="A123" s="5">
        <v>39678</v>
      </c>
      <c r="B123" s="1"/>
      <c r="D123" s="1">
        <v>70.05</v>
      </c>
      <c r="E123" t="s">
        <v>19</v>
      </c>
      <c r="F123" t="s">
        <v>29</v>
      </c>
      <c r="H123" t="s">
        <v>96</v>
      </c>
      <c r="K123" s="1">
        <f t="shared" si="15"/>
        <v>0</v>
      </c>
      <c r="L123" s="1">
        <f t="shared" si="16"/>
        <v>70.05</v>
      </c>
      <c r="M123" s="1">
        <f t="shared" si="17"/>
        <v>0</v>
      </c>
      <c r="N123" s="1">
        <f t="shared" si="18"/>
        <v>0</v>
      </c>
      <c r="O123" s="1">
        <f t="shared" si="29"/>
        <v>0</v>
      </c>
      <c r="P123" s="1">
        <f t="shared" si="19"/>
        <v>0</v>
      </c>
      <c r="Q123" s="1">
        <f t="shared" si="20"/>
        <v>0</v>
      </c>
      <c r="R123" s="1">
        <f t="shared" si="21"/>
        <v>0</v>
      </c>
      <c r="S123" s="1">
        <f t="shared" si="22"/>
        <v>0</v>
      </c>
      <c r="T123" s="1">
        <f t="shared" si="23"/>
        <v>0</v>
      </c>
      <c r="U123" s="1">
        <f t="shared" si="24"/>
        <v>0</v>
      </c>
      <c r="V123" s="1">
        <f t="shared" si="25"/>
        <v>0</v>
      </c>
      <c r="W123" s="1">
        <f t="shared" si="26"/>
        <v>0</v>
      </c>
      <c r="X123" s="1">
        <f t="shared" si="27"/>
        <v>0</v>
      </c>
      <c r="Y123" s="1">
        <f t="shared" si="28"/>
        <v>0</v>
      </c>
    </row>
    <row r="124" spans="1:25">
      <c r="A124" s="5">
        <v>39678</v>
      </c>
      <c r="B124" s="1"/>
      <c r="D124" s="1">
        <v>50</v>
      </c>
      <c r="E124" t="s">
        <v>21</v>
      </c>
      <c r="H124" t="s">
        <v>97</v>
      </c>
      <c r="K124" s="1">
        <f t="shared" si="15"/>
        <v>0</v>
      </c>
      <c r="L124" s="1">
        <f t="shared" si="16"/>
        <v>0</v>
      </c>
      <c r="M124" s="1">
        <f t="shared" si="17"/>
        <v>50</v>
      </c>
      <c r="N124" s="1">
        <f t="shared" si="18"/>
        <v>0</v>
      </c>
      <c r="O124" s="1">
        <f t="shared" si="29"/>
        <v>0</v>
      </c>
      <c r="P124" s="1">
        <f t="shared" si="19"/>
        <v>0</v>
      </c>
      <c r="Q124" s="1">
        <f t="shared" si="20"/>
        <v>0</v>
      </c>
      <c r="R124" s="1">
        <f t="shared" si="21"/>
        <v>0</v>
      </c>
      <c r="S124" s="1">
        <f t="shared" si="22"/>
        <v>0</v>
      </c>
      <c r="T124" s="1">
        <f t="shared" si="23"/>
        <v>0</v>
      </c>
      <c r="U124" s="1">
        <f t="shared" si="24"/>
        <v>0</v>
      </c>
      <c r="V124" s="1">
        <f t="shared" si="25"/>
        <v>0</v>
      </c>
      <c r="W124" s="1">
        <f t="shared" si="26"/>
        <v>0</v>
      </c>
      <c r="X124" s="1">
        <f t="shared" si="27"/>
        <v>0</v>
      </c>
      <c r="Y124" s="1">
        <f t="shared" si="28"/>
        <v>0</v>
      </c>
    </row>
    <row r="125" spans="1:25">
      <c r="A125" s="5">
        <v>39679</v>
      </c>
      <c r="B125" s="1"/>
      <c r="D125" s="1">
        <v>55.12</v>
      </c>
      <c r="E125" t="s">
        <v>19</v>
      </c>
      <c r="F125" t="s">
        <v>29</v>
      </c>
      <c r="K125" s="1">
        <f t="shared" si="15"/>
        <v>0</v>
      </c>
      <c r="L125" s="1">
        <f t="shared" si="16"/>
        <v>55.12</v>
      </c>
      <c r="M125" s="1">
        <f t="shared" si="17"/>
        <v>0</v>
      </c>
      <c r="N125" s="1">
        <f t="shared" si="18"/>
        <v>0</v>
      </c>
      <c r="O125" s="1">
        <f t="shared" si="29"/>
        <v>0</v>
      </c>
      <c r="P125" s="1">
        <f t="shared" si="19"/>
        <v>0</v>
      </c>
      <c r="Q125" s="1">
        <f t="shared" si="20"/>
        <v>0</v>
      </c>
      <c r="R125" s="1">
        <f t="shared" si="21"/>
        <v>0</v>
      </c>
      <c r="S125" s="1">
        <f t="shared" si="22"/>
        <v>0</v>
      </c>
      <c r="T125" s="1">
        <f t="shared" si="23"/>
        <v>0</v>
      </c>
      <c r="U125" s="1">
        <f t="shared" si="24"/>
        <v>0</v>
      </c>
      <c r="V125" s="1">
        <f t="shared" si="25"/>
        <v>0</v>
      </c>
      <c r="W125" s="1">
        <f t="shared" si="26"/>
        <v>0</v>
      </c>
      <c r="X125" s="1">
        <f t="shared" si="27"/>
        <v>0</v>
      </c>
      <c r="Y125" s="1">
        <f t="shared" si="28"/>
        <v>0</v>
      </c>
    </row>
    <row r="126" spans="1:25">
      <c r="A126" s="5">
        <v>39679</v>
      </c>
      <c r="B126" s="1"/>
      <c r="D126" s="1">
        <v>67</v>
      </c>
      <c r="E126" t="s">
        <v>21</v>
      </c>
      <c r="K126" s="1">
        <f t="shared" si="15"/>
        <v>0</v>
      </c>
      <c r="L126" s="1">
        <f t="shared" si="16"/>
        <v>0</v>
      </c>
      <c r="M126" s="1">
        <f t="shared" si="17"/>
        <v>67</v>
      </c>
      <c r="N126" s="1">
        <f t="shared" si="18"/>
        <v>0</v>
      </c>
      <c r="O126" s="1">
        <f t="shared" si="29"/>
        <v>0</v>
      </c>
      <c r="P126" s="1">
        <f t="shared" si="19"/>
        <v>0</v>
      </c>
      <c r="Q126" s="1">
        <f t="shared" si="20"/>
        <v>0</v>
      </c>
      <c r="R126" s="1">
        <f t="shared" si="21"/>
        <v>0</v>
      </c>
      <c r="S126" s="1">
        <f t="shared" si="22"/>
        <v>0</v>
      </c>
      <c r="T126" s="1">
        <f t="shared" si="23"/>
        <v>0</v>
      </c>
      <c r="U126" s="1">
        <f t="shared" si="24"/>
        <v>0</v>
      </c>
      <c r="V126" s="1">
        <f t="shared" si="25"/>
        <v>0</v>
      </c>
      <c r="W126" s="1">
        <f t="shared" si="26"/>
        <v>0</v>
      </c>
      <c r="X126" s="1">
        <f t="shared" si="27"/>
        <v>0</v>
      </c>
      <c r="Y126" s="1">
        <f t="shared" si="28"/>
        <v>0</v>
      </c>
    </row>
    <row r="127" spans="1:25">
      <c r="A127" s="5">
        <v>39680</v>
      </c>
      <c r="B127" s="1"/>
      <c r="D127" s="1">
        <v>35.090000000000003</v>
      </c>
      <c r="E127" t="s">
        <v>19</v>
      </c>
      <c r="F127" t="s">
        <v>29</v>
      </c>
      <c r="K127" s="1">
        <f t="shared" si="15"/>
        <v>0</v>
      </c>
      <c r="L127" s="1">
        <f t="shared" si="16"/>
        <v>35.090000000000003</v>
      </c>
      <c r="M127" s="1">
        <f t="shared" si="17"/>
        <v>0</v>
      </c>
      <c r="N127" s="1">
        <f t="shared" si="18"/>
        <v>0</v>
      </c>
      <c r="O127" s="1">
        <f t="shared" si="29"/>
        <v>0</v>
      </c>
      <c r="P127" s="1">
        <f t="shared" si="19"/>
        <v>0</v>
      </c>
      <c r="Q127" s="1">
        <f t="shared" si="20"/>
        <v>0</v>
      </c>
      <c r="R127" s="1">
        <f t="shared" si="21"/>
        <v>0</v>
      </c>
      <c r="S127" s="1">
        <f t="shared" si="22"/>
        <v>0</v>
      </c>
      <c r="T127" s="1">
        <f t="shared" si="23"/>
        <v>0</v>
      </c>
      <c r="U127" s="1">
        <f t="shared" si="24"/>
        <v>0</v>
      </c>
      <c r="V127" s="1">
        <f t="shared" si="25"/>
        <v>0</v>
      </c>
      <c r="W127" s="1">
        <f t="shared" si="26"/>
        <v>0</v>
      </c>
      <c r="X127" s="1">
        <f t="shared" si="27"/>
        <v>0</v>
      </c>
      <c r="Y127" s="1">
        <f t="shared" si="28"/>
        <v>0</v>
      </c>
    </row>
    <row r="128" spans="1:25">
      <c r="A128" s="5">
        <v>39680</v>
      </c>
      <c r="B128" s="1"/>
      <c r="D128" s="1">
        <v>61</v>
      </c>
      <c r="E128" t="s">
        <v>21</v>
      </c>
      <c r="H128" t="s">
        <v>103</v>
      </c>
      <c r="K128" s="1">
        <f t="shared" si="15"/>
        <v>0</v>
      </c>
      <c r="L128" s="1">
        <f t="shared" si="16"/>
        <v>0</v>
      </c>
      <c r="M128" s="1">
        <f t="shared" si="17"/>
        <v>61</v>
      </c>
      <c r="N128" s="1">
        <f t="shared" si="18"/>
        <v>0</v>
      </c>
      <c r="O128" s="1">
        <f t="shared" si="29"/>
        <v>0</v>
      </c>
      <c r="P128" s="1">
        <f t="shared" si="19"/>
        <v>0</v>
      </c>
      <c r="Q128" s="1">
        <f t="shared" si="20"/>
        <v>0</v>
      </c>
      <c r="R128" s="1">
        <f t="shared" si="21"/>
        <v>0</v>
      </c>
      <c r="S128" s="1">
        <f t="shared" si="22"/>
        <v>0</v>
      </c>
      <c r="T128" s="1">
        <f t="shared" si="23"/>
        <v>0</v>
      </c>
      <c r="U128" s="1">
        <f t="shared" si="24"/>
        <v>0</v>
      </c>
      <c r="V128" s="1">
        <f t="shared" si="25"/>
        <v>0</v>
      </c>
      <c r="W128" s="1">
        <f t="shared" si="26"/>
        <v>0</v>
      </c>
      <c r="X128" s="1">
        <f t="shared" si="27"/>
        <v>0</v>
      </c>
      <c r="Y128" s="1">
        <f t="shared" si="28"/>
        <v>0</v>
      </c>
    </row>
    <row r="129" spans="1:25">
      <c r="A129" s="5">
        <v>39680</v>
      </c>
      <c r="B129" s="1"/>
      <c r="D129" s="1">
        <v>470</v>
      </c>
      <c r="E129" t="s">
        <v>20</v>
      </c>
      <c r="F129" t="s">
        <v>6</v>
      </c>
      <c r="G129" t="s">
        <v>188</v>
      </c>
      <c r="H129" t="s">
        <v>103</v>
      </c>
      <c r="K129" s="1">
        <f t="shared" si="15"/>
        <v>470</v>
      </c>
      <c r="L129" s="1">
        <f t="shared" si="16"/>
        <v>0</v>
      </c>
      <c r="M129" s="1">
        <f t="shared" si="17"/>
        <v>0</v>
      </c>
      <c r="N129" s="1">
        <f t="shared" si="18"/>
        <v>0</v>
      </c>
      <c r="O129" s="1">
        <f t="shared" si="29"/>
        <v>470</v>
      </c>
      <c r="P129" s="1">
        <f t="shared" si="19"/>
        <v>0</v>
      </c>
      <c r="Q129" s="1">
        <f t="shared" si="20"/>
        <v>0</v>
      </c>
      <c r="R129" s="1">
        <f t="shared" si="21"/>
        <v>0</v>
      </c>
      <c r="S129" s="1">
        <f t="shared" si="22"/>
        <v>0</v>
      </c>
      <c r="T129" s="1">
        <f t="shared" si="23"/>
        <v>0</v>
      </c>
      <c r="U129" s="1">
        <f t="shared" si="24"/>
        <v>0</v>
      </c>
      <c r="V129" s="1">
        <f t="shared" si="25"/>
        <v>0</v>
      </c>
      <c r="W129" s="1">
        <f t="shared" si="26"/>
        <v>0</v>
      </c>
      <c r="X129" s="1">
        <f t="shared" si="27"/>
        <v>0</v>
      </c>
      <c r="Y129" s="1">
        <f t="shared" si="28"/>
        <v>0</v>
      </c>
    </row>
    <row r="130" spans="1:25">
      <c r="A130" s="5">
        <v>39681</v>
      </c>
      <c r="B130" s="1">
        <v>126.5</v>
      </c>
      <c r="C130" t="s">
        <v>25</v>
      </c>
      <c r="D130" s="1">
        <v>25</v>
      </c>
      <c r="E130" t="s">
        <v>20</v>
      </c>
      <c r="F130" t="s">
        <v>13</v>
      </c>
      <c r="G130" t="s">
        <v>70</v>
      </c>
      <c r="H130" t="s">
        <v>103</v>
      </c>
      <c r="K130" s="1">
        <f>IF(E130="lojas",B130,0)</f>
        <v>126.5</v>
      </c>
      <c r="L130" s="1">
        <f>IF(E130="lanhouse",B130,0)</f>
        <v>0</v>
      </c>
      <c r="M130" s="1">
        <f>IF(E130="celular",B130,0)</f>
        <v>0</v>
      </c>
      <c r="N130" s="1">
        <f>IF(F130="caixa",B130,0)</f>
        <v>0</v>
      </c>
      <c r="O130" s="1">
        <f>IF(F130="bb",B130,0)</f>
        <v>0</v>
      </c>
      <c r="P130" s="1">
        <f t="shared" si="19"/>
        <v>0</v>
      </c>
      <c r="Q130" s="1">
        <f t="shared" si="20"/>
        <v>25</v>
      </c>
      <c r="R130" s="1">
        <f>IF(F130="itau",B130,0)</f>
        <v>0</v>
      </c>
      <c r="S130" s="1">
        <f>IF(F130="pseg",B130,0)</f>
        <v>0</v>
      </c>
      <c r="T130" s="1">
        <f t="shared" si="23"/>
        <v>126.5</v>
      </c>
      <c r="U130" s="1">
        <f>IF(E130="dominios",B130,0)</f>
        <v>0</v>
      </c>
      <c r="V130" s="1">
        <f>IF(C130="publicidade",#REF!,0)</f>
        <v>0</v>
      </c>
      <c r="W130" s="1">
        <f>IF(C130="lanhouse",#REF!,0)</f>
        <v>0</v>
      </c>
      <c r="X130" s="1">
        <f>IF(C130="lojapro",#REF!,0)</f>
        <v>0</v>
      </c>
      <c r="Y130" s="1">
        <f t="shared" si="28"/>
        <v>0</v>
      </c>
    </row>
    <row r="131" spans="1:25">
      <c r="A131" s="5">
        <v>39682</v>
      </c>
      <c r="B131" s="1"/>
      <c r="D131" s="1">
        <v>44.9</v>
      </c>
      <c r="E131" t="s">
        <v>20</v>
      </c>
      <c r="F131" t="s">
        <v>6</v>
      </c>
      <c r="G131" t="s">
        <v>80</v>
      </c>
      <c r="H131" t="s">
        <v>104</v>
      </c>
      <c r="K131" s="1">
        <f t="shared" ref="K131:K180" si="30">IF(E131="lojas",D131,0)</f>
        <v>44.9</v>
      </c>
      <c r="L131" s="1">
        <f t="shared" ref="L131:L180" si="31">IF(E131="lanhouse",D131,0)</f>
        <v>0</v>
      </c>
      <c r="M131" s="1">
        <f t="shared" ref="M131:M180" si="32">IF(E131="celular",D131,0)</f>
        <v>0</v>
      </c>
      <c r="N131" s="1">
        <f t="shared" ref="N131:N180" si="33">IF(F131="caixa",D131,0)</f>
        <v>0</v>
      </c>
      <c r="O131" s="1">
        <f t="shared" si="29"/>
        <v>44.9</v>
      </c>
      <c r="P131" s="1">
        <f t="shared" ref="P131:P194" si="34">IF(F131="bradesco",D131,0)</f>
        <v>0</v>
      </c>
      <c r="Q131" s="1">
        <f t="shared" ref="Q131:Q180" si="35">IF(F131="banco real",D131,0)</f>
        <v>0</v>
      </c>
      <c r="R131" s="1">
        <f t="shared" ref="R131:R180" si="36">IF(F131="itau",D131,0)</f>
        <v>0</v>
      </c>
      <c r="S131" s="1">
        <f t="shared" ref="S131:S180" si="37">IF(F131="pseg",D131,0)</f>
        <v>0</v>
      </c>
      <c r="T131" s="1">
        <f t="shared" ref="T131:T151" si="38">IF(C131="pessoal",B131,0)</f>
        <v>0</v>
      </c>
      <c r="U131" s="1">
        <f t="shared" ref="U131:U180" si="39">IF(E131="dominios",D131,0)</f>
        <v>0</v>
      </c>
      <c r="V131" s="1">
        <f t="shared" ref="V131:V180" si="40">IF(C131="publicidade",B131,0)</f>
        <v>0</v>
      </c>
      <c r="W131" s="1">
        <f t="shared" ref="W131:W180" si="41">IF(C131="lanhouse",B131,0)</f>
        <v>0</v>
      </c>
      <c r="X131" s="1">
        <f t="shared" ref="X131:X180" si="42">IF(C131="lojapro",B131,0)</f>
        <v>0</v>
      </c>
      <c r="Y131" s="1">
        <f t="shared" ref="Y131:Y194" si="43">IF(E131="serviços",D131,0)</f>
        <v>0</v>
      </c>
    </row>
    <row r="132" spans="1:25">
      <c r="A132" s="5">
        <v>39682</v>
      </c>
      <c r="B132" s="1"/>
      <c r="D132" s="1">
        <v>24.9</v>
      </c>
      <c r="E132" t="s">
        <v>20</v>
      </c>
      <c r="F132" t="s">
        <v>5</v>
      </c>
      <c r="G132" t="s">
        <v>189</v>
      </c>
      <c r="K132" s="1">
        <f t="shared" si="30"/>
        <v>24.9</v>
      </c>
      <c r="L132" s="1">
        <f t="shared" si="31"/>
        <v>0</v>
      </c>
      <c r="M132" s="1">
        <f t="shared" si="32"/>
        <v>0</v>
      </c>
      <c r="N132" s="1">
        <f t="shared" si="33"/>
        <v>0</v>
      </c>
      <c r="O132" s="1">
        <f t="shared" ref="O132:O180" si="44">IF(F132="bb",D132,0)</f>
        <v>0</v>
      </c>
      <c r="P132" s="1">
        <f t="shared" si="34"/>
        <v>24.9</v>
      </c>
      <c r="Q132" s="1">
        <f t="shared" si="35"/>
        <v>0</v>
      </c>
      <c r="R132" s="1">
        <f t="shared" si="36"/>
        <v>0</v>
      </c>
      <c r="S132" s="1">
        <f t="shared" si="37"/>
        <v>0</v>
      </c>
      <c r="T132" s="1">
        <f t="shared" si="38"/>
        <v>0</v>
      </c>
      <c r="U132" s="1">
        <f t="shared" si="39"/>
        <v>0</v>
      </c>
      <c r="V132" s="1">
        <f t="shared" si="40"/>
        <v>0</v>
      </c>
      <c r="W132" s="1">
        <f t="shared" si="41"/>
        <v>0</v>
      </c>
      <c r="X132" s="1">
        <f t="shared" si="42"/>
        <v>0</v>
      </c>
      <c r="Y132" s="1">
        <f t="shared" si="43"/>
        <v>0</v>
      </c>
    </row>
    <row r="133" spans="1:25">
      <c r="A133" s="5">
        <v>39682</v>
      </c>
      <c r="B133" s="1"/>
      <c r="D133" s="1">
        <v>39.9</v>
      </c>
      <c r="E133" t="s">
        <v>56</v>
      </c>
      <c r="F133" t="s">
        <v>5</v>
      </c>
      <c r="G133" t="s">
        <v>189</v>
      </c>
      <c r="K133" s="1">
        <f t="shared" si="30"/>
        <v>0</v>
      </c>
      <c r="L133" s="1">
        <f t="shared" si="31"/>
        <v>0</v>
      </c>
      <c r="M133" s="1">
        <f t="shared" si="32"/>
        <v>0</v>
      </c>
      <c r="N133" s="1">
        <f t="shared" si="33"/>
        <v>0</v>
      </c>
      <c r="O133" s="1">
        <f t="shared" si="44"/>
        <v>0</v>
      </c>
      <c r="P133" s="1">
        <f t="shared" si="34"/>
        <v>39.9</v>
      </c>
      <c r="Q133" s="1">
        <f t="shared" si="35"/>
        <v>0</v>
      </c>
      <c r="R133" s="1">
        <f t="shared" si="36"/>
        <v>0</v>
      </c>
      <c r="S133" s="1">
        <f t="shared" si="37"/>
        <v>0</v>
      </c>
      <c r="T133" s="1">
        <f t="shared" si="38"/>
        <v>0</v>
      </c>
      <c r="U133" s="1">
        <f t="shared" si="39"/>
        <v>39.9</v>
      </c>
      <c r="V133" s="1">
        <f t="shared" si="40"/>
        <v>0</v>
      </c>
      <c r="W133" s="1">
        <f t="shared" si="41"/>
        <v>0</v>
      </c>
      <c r="X133" s="1">
        <f t="shared" si="42"/>
        <v>0</v>
      </c>
      <c r="Y133" s="1">
        <f t="shared" si="43"/>
        <v>0</v>
      </c>
    </row>
    <row r="134" spans="1:25">
      <c r="A134" s="5">
        <v>39682</v>
      </c>
      <c r="B134" s="1"/>
      <c r="D134" s="1">
        <v>24.9</v>
      </c>
      <c r="E134" t="s">
        <v>20</v>
      </c>
      <c r="F134" t="s">
        <v>8</v>
      </c>
      <c r="G134" t="s">
        <v>190</v>
      </c>
      <c r="H134" t="s">
        <v>105</v>
      </c>
      <c r="K134" s="1">
        <f t="shared" si="30"/>
        <v>24.9</v>
      </c>
      <c r="L134" s="1">
        <f t="shared" si="31"/>
        <v>0</v>
      </c>
      <c r="M134" s="1">
        <f t="shared" si="32"/>
        <v>0</v>
      </c>
      <c r="N134" s="1">
        <f t="shared" si="33"/>
        <v>0</v>
      </c>
      <c r="O134" s="1">
        <f t="shared" si="44"/>
        <v>0</v>
      </c>
      <c r="P134" s="1">
        <f t="shared" si="34"/>
        <v>0</v>
      </c>
      <c r="Q134" s="1">
        <f t="shared" si="35"/>
        <v>0</v>
      </c>
      <c r="R134" s="1">
        <f t="shared" si="36"/>
        <v>24.9</v>
      </c>
      <c r="S134" s="1">
        <f t="shared" si="37"/>
        <v>0</v>
      </c>
      <c r="T134" s="1">
        <f t="shared" si="38"/>
        <v>0</v>
      </c>
      <c r="U134" s="1">
        <f t="shared" si="39"/>
        <v>0</v>
      </c>
      <c r="V134" s="1">
        <f t="shared" si="40"/>
        <v>0</v>
      </c>
      <c r="W134" s="1">
        <f t="shared" si="41"/>
        <v>0</v>
      </c>
      <c r="X134" s="1">
        <f t="shared" si="42"/>
        <v>0</v>
      </c>
      <c r="Y134" s="1">
        <f t="shared" si="43"/>
        <v>0</v>
      </c>
    </row>
    <row r="135" spans="1:25">
      <c r="A135" s="5">
        <v>39682</v>
      </c>
      <c r="B135" s="1"/>
      <c r="D135" s="1">
        <v>39.9</v>
      </c>
      <c r="E135" t="s">
        <v>56</v>
      </c>
      <c r="F135" t="s">
        <v>8</v>
      </c>
      <c r="G135" t="s">
        <v>190</v>
      </c>
      <c r="H135" t="s">
        <v>106</v>
      </c>
      <c r="K135" s="1">
        <f t="shared" si="30"/>
        <v>0</v>
      </c>
      <c r="L135" s="1">
        <f t="shared" si="31"/>
        <v>0</v>
      </c>
      <c r="M135" s="1">
        <f t="shared" si="32"/>
        <v>0</v>
      </c>
      <c r="N135" s="1">
        <f t="shared" si="33"/>
        <v>0</v>
      </c>
      <c r="O135" s="1">
        <f t="shared" si="44"/>
        <v>0</v>
      </c>
      <c r="P135" s="1">
        <f t="shared" si="34"/>
        <v>0</v>
      </c>
      <c r="Q135" s="1">
        <f t="shared" si="35"/>
        <v>0</v>
      </c>
      <c r="R135" s="1">
        <f t="shared" si="36"/>
        <v>39.9</v>
      </c>
      <c r="S135" s="1">
        <f t="shared" si="37"/>
        <v>0</v>
      </c>
      <c r="T135" s="1">
        <f t="shared" si="38"/>
        <v>0</v>
      </c>
      <c r="U135" s="1">
        <f t="shared" si="39"/>
        <v>39.9</v>
      </c>
      <c r="V135" s="1">
        <f t="shared" si="40"/>
        <v>0</v>
      </c>
      <c r="W135" s="1">
        <f t="shared" si="41"/>
        <v>0</v>
      </c>
      <c r="X135" s="1">
        <f t="shared" si="42"/>
        <v>0</v>
      </c>
      <c r="Y135" s="1">
        <f t="shared" si="43"/>
        <v>0</v>
      </c>
    </row>
    <row r="136" spans="1:25">
      <c r="A136" s="5">
        <v>39682</v>
      </c>
      <c r="B136" s="1"/>
      <c r="D136" s="1">
        <v>39.9</v>
      </c>
      <c r="E136" t="s">
        <v>56</v>
      </c>
      <c r="F136" t="s">
        <v>5</v>
      </c>
      <c r="G136" t="s">
        <v>191</v>
      </c>
      <c r="H136" t="s">
        <v>106</v>
      </c>
      <c r="K136" s="1">
        <f t="shared" si="30"/>
        <v>0</v>
      </c>
      <c r="L136" s="1">
        <f t="shared" si="31"/>
        <v>0</v>
      </c>
      <c r="M136" s="1">
        <f t="shared" si="32"/>
        <v>0</v>
      </c>
      <c r="N136" s="1">
        <f t="shared" si="33"/>
        <v>0</v>
      </c>
      <c r="O136" s="1">
        <f t="shared" si="44"/>
        <v>0</v>
      </c>
      <c r="P136" s="1">
        <f t="shared" si="34"/>
        <v>39.9</v>
      </c>
      <c r="Q136" s="1">
        <f t="shared" si="35"/>
        <v>0</v>
      </c>
      <c r="R136" s="1">
        <f t="shared" si="36"/>
        <v>0</v>
      </c>
      <c r="S136" s="1">
        <f t="shared" si="37"/>
        <v>0</v>
      </c>
      <c r="T136" s="1">
        <f t="shared" si="38"/>
        <v>0</v>
      </c>
      <c r="U136" s="1">
        <f t="shared" si="39"/>
        <v>39.9</v>
      </c>
      <c r="V136" s="1">
        <f t="shared" si="40"/>
        <v>0</v>
      </c>
      <c r="W136" s="1">
        <f t="shared" si="41"/>
        <v>0</v>
      </c>
      <c r="X136" s="1">
        <f t="shared" si="42"/>
        <v>0</v>
      </c>
      <c r="Y136" s="1">
        <f t="shared" si="43"/>
        <v>0</v>
      </c>
    </row>
    <row r="137" spans="1:25">
      <c r="A137" s="5">
        <v>39682</v>
      </c>
      <c r="B137" s="1"/>
      <c r="D137" s="1">
        <v>9.9</v>
      </c>
      <c r="E137" t="s">
        <v>20</v>
      </c>
      <c r="F137" t="s">
        <v>5</v>
      </c>
      <c r="G137" t="s">
        <v>192</v>
      </c>
      <c r="H137" t="s">
        <v>108</v>
      </c>
      <c r="K137" s="1">
        <f t="shared" si="30"/>
        <v>9.9</v>
      </c>
      <c r="L137" s="1">
        <f t="shared" si="31"/>
        <v>0</v>
      </c>
      <c r="M137" s="1">
        <f t="shared" si="32"/>
        <v>0</v>
      </c>
      <c r="N137" s="1">
        <f t="shared" si="33"/>
        <v>0</v>
      </c>
      <c r="O137" s="1">
        <f t="shared" si="44"/>
        <v>0</v>
      </c>
      <c r="P137" s="1">
        <f t="shared" si="34"/>
        <v>9.9</v>
      </c>
      <c r="Q137" s="1">
        <f t="shared" si="35"/>
        <v>0</v>
      </c>
      <c r="R137" s="1">
        <f t="shared" si="36"/>
        <v>0</v>
      </c>
      <c r="S137" s="1">
        <f t="shared" si="37"/>
        <v>0</v>
      </c>
      <c r="T137" s="1">
        <f t="shared" si="38"/>
        <v>0</v>
      </c>
      <c r="U137" s="1">
        <f t="shared" si="39"/>
        <v>0</v>
      </c>
      <c r="V137" s="1">
        <f t="shared" si="40"/>
        <v>0</v>
      </c>
      <c r="W137" s="1">
        <f t="shared" si="41"/>
        <v>0</v>
      </c>
      <c r="X137" s="1">
        <f t="shared" si="42"/>
        <v>0</v>
      </c>
      <c r="Y137" s="1">
        <f t="shared" si="43"/>
        <v>0</v>
      </c>
    </row>
    <row r="138" spans="1:25">
      <c r="A138" s="5">
        <v>39683</v>
      </c>
      <c r="B138" s="1">
        <v>414</v>
      </c>
      <c r="C138" t="s">
        <v>126</v>
      </c>
      <c r="D138" s="1">
        <v>9.9</v>
      </c>
      <c r="E138" t="s">
        <v>20</v>
      </c>
      <c r="F138" t="s">
        <v>8</v>
      </c>
      <c r="G138" t="s">
        <v>152</v>
      </c>
      <c r="H138" t="s">
        <v>109</v>
      </c>
      <c r="K138" s="1">
        <f t="shared" si="30"/>
        <v>9.9</v>
      </c>
      <c r="L138" s="1">
        <f t="shared" si="31"/>
        <v>0</v>
      </c>
      <c r="M138" s="1">
        <f t="shared" si="32"/>
        <v>0</v>
      </c>
      <c r="N138" s="1">
        <f t="shared" si="33"/>
        <v>0</v>
      </c>
      <c r="O138" s="1">
        <f t="shared" si="44"/>
        <v>0</v>
      </c>
      <c r="P138" s="1">
        <f t="shared" si="34"/>
        <v>0</v>
      </c>
      <c r="Q138" s="1">
        <f t="shared" si="35"/>
        <v>0</v>
      </c>
      <c r="R138" s="1">
        <f t="shared" si="36"/>
        <v>9.9</v>
      </c>
      <c r="S138" s="1">
        <f t="shared" si="37"/>
        <v>0</v>
      </c>
      <c r="T138" s="1">
        <f t="shared" si="38"/>
        <v>0</v>
      </c>
      <c r="U138" s="1">
        <f t="shared" si="39"/>
        <v>0</v>
      </c>
      <c r="V138" s="1">
        <f t="shared" si="40"/>
        <v>414</v>
      </c>
      <c r="W138" s="1">
        <f t="shared" si="41"/>
        <v>0</v>
      </c>
      <c r="X138" s="1">
        <f t="shared" si="42"/>
        <v>0</v>
      </c>
      <c r="Y138" s="1">
        <f t="shared" si="43"/>
        <v>0</v>
      </c>
    </row>
    <row r="139" spans="1:25">
      <c r="A139" s="5">
        <v>39682</v>
      </c>
      <c r="B139" s="1"/>
      <c r="D139" s="1">
        <v>49.8</v>
      </c>
      <c r="E139" t="s">
        <v>19</v>
      </c>
      <c r="F139" t="s">
        <v>29</v>
      </c>
      <c r="H139" t="s">
        <v>110</v>
      </c>
      <c r="K139" s="1">
        <f t="shared" si="30"/>
        <v>0</v>
      </c>
      <c r="L139" s="1">
        <f t="shared" si="31"/>
        <v>49.8</v>
      </c>
      <c r="M139" s="1">
        <f t="shared" si="32"/>
        <v>0</v>
      </c>
      <c r="N139" s="1">
        <f t="shared" si="33"/>
        <v>0</v>
      </c>
      <c r="O139" s="1">
        <f t="shared" si="44"/>
        <v>0</v>
      </c>
      <c r="P139" s="1">
        <f t="shared" si="34"/>
        <v>0</v>
      </c>
      <c r="Q139" s="1">
        <f t="shared" si="35"/>
        <v>0</v>
      </c>
      <c r="R139" s="1">
        <f t="shared" si="36"/>
        <v>0</v>
      </c>
      <c r="S139" s="1">
        <f t="shared" si="37"/>
        <v>0</v>
      </c>
      <c r="T139" s="1">
        <f t="shared" si="38"/>
        <v>0</v>
      </c>
      <c r="U139" s="1">
        <f t="shared" si="39"/>
        <v>0</v>
      </c>
      <c r="V139" s="1">
        <f t="shared" si="40"/>
        <v>0</v>
      </c>
      <c r="W139" s="1">
        <f t="shared" si="41"/>
        <v>0</v>
      </c>
      <c r="X139" s="1">
        <f t="shared" si="42"/>
        <v>0</v>
      </c>
      <c r="Y139" s="1">
        <f t="shared" si="43"/>
        <v>0</v>
      </c>
    </row>
    <row r="140" spans="1:25">
      <c r="A140" s="5">
        <v>39682</v>
      </c>
      <c r="B140" s="1"/>
      <c r="D140" s="1">
        <v>57</v>
      </c>
      <c r="E140" t="s">
        <v>21</v>
      </c>
      <c r="K140" s="1">
        <f t="shared" si="30"/>
        <v>0</v>
      </c>
      <c r="L140" s="1">
        <f t="shared" si="31"/>
        <v>0</v>
      </c>
      <c r="M140" s="1">
        <f t="shared" si="32"/>
        <v>57</v>
      </c>
      <c r="N140" s="1">
        <f t="shared" si="33"/>
        <v>0</v>
      </c>
      <c r="O140" s="1">
        <f t="shared" si="44"/>
        <v>0</v>
      </c>
      <c r="P140" s="1">
        <f t="shared" si="34"/>
        <v>0</v>
      </c>
      <c r="Q140" s="1">
        <f t="shared" si="35"/>
        <v>0</v>
      </c>
      <c r="R140" s="1">
        <f t="shared" si="36"/>
        <v>0</v>
      </c>
      <c r="S140" s="1">
        <f t="shared" si="37"/>
        <v>0</v>
      </c>
      <c r="T140" s="1">
        <f t="shared" si="38"/>
        <v>0</v>
      </c>
      <c r="U140" s="1">
        <f t="shared" si="39"/>
        <v>0</v>
      </c>
      <c r="V140" s="1">
        <f t="shared" si="40"/>
        <v>0</v>
      </c>
      <c r="W140" s="1">
        <f t="shared" si="41"/>
        <v>0</v>
      </c>
      <c r="X140" s="1">
        <f t="shared" si="42"/>
        <v>0</v>
      </c>
      <c r="Y140" s="1">
        <f t="shared" si="43"/>
        <v>0</v>
      </c>
    </row>
    <row r="141" spans="1:25">
      <c r="A141" s="5">
        <v>39683</v>
      </c>
      <c r="B141" s="1"/>
      <c r="D141" s="1">
        <v>23.9</v>
      </c>
      <c r="E141" t="s">
        <v>20</v>
      </c>
      <c r="F141" t="s">
        <v>5</v>
      </c>
      <c r="G141" t="s">
        <v>111</v>
      </c>
      <c r="K141" s="1">
        <f t="shared" si="30"/>
        <v>23.9</v>
      </c>
      <c r="L141" s="1">
        <f t="shared" si="31"/>
        <v>0</v>
      </c>
      <c r="M141" s="1">
        <f t="shared" si="32"/>
        <v>0</v>
      </c>
      <c r="N141" s="1">
        <f t="shared" si="33"/>
        <v>0</v>
      </c>
      <c r="O141" s="1">
        <f t="shared" si="44"/>
        <v>0</v>
      </c>
      <c r="P141" s="1">
        <f t="shared" si="34"/>
        <v>23.9</v>
      </c>
      <c r="Q141" s="1">
        <f t="shared" si="35"/>
        <v>0</v>
      </c>
      <c r="R141" s="1">
        <f t="shared" si="36"/>
        <v>0</v>
      </c>
      <c r="S141" s="1">
        <f t="shared" si="37"/>
        <v>0</v>
      </c>
      <c r="T141" s="1">
        <f t="shared" si="38"/>
        <v>0</v>
      </c>
      <c r="U141" s="1">
        <f t="shared" si="39"/>
        <v>0</v>
      </c>
      <c r="V141" s="1">
        <f t="shared" si="40"/>
        <v>0</v>
      </c>
      <c r="W141" s="1">
        <f t="shared" si="41"/>
        <v>0</v>
      </c>
      <c r="X141" s="1">
        <f t="shared" si="42"/>
        <v>0</v>
      </c>
      <c r="Y141" s="1">
        <f t="shared" si="43"/>
        <v>0</v>
      </c>
    </row>
    <row r="142" spans="1:25">
      <c r="A142" s="5">
        <v>39683</v>
      </c>
      <c r="B142" s="1"/>
      <c r="D142" s="1">
        <v>75</v>
      </c>
      <c r="E142" t="s">
        <v>21</v>
      </c>
      <c r="K142" s="1">
        <f t="shared" si="30"/>
        <v>0</v>
      </c>
      <c r="L142" s="1">
        <f t="shared" si="31"/>
        <v>0</v>
      </c>
      <c r="M142" s="1">
        <f t="shared" si="32"/>
        <v>75</v>
      </c>
      <c r="N142" s="1">
        <f t="shared" si="33"/>
        <v>0</v>
      </c>
      <c r="O142" s="1">
        <f t="shared" si="44"/>
        <v>0</v>
      </c>
      <c r="P142" s="1">
        <f t="shared" si="34"/>
        <v>0</v>
      </c>
      <c r="Q142" s="1">
        <f t="shared" si="35"/>
        <v>0</v>
      </c>
      <c r="R142" s="1">
        <f t="shared" si="36"/>
        <v>0</v>
      </c>
      <c r="S142" s="1">
        <f t="shared" si="37"/>
        <v>0</v>
      </c>
      <c r="T142" s="1">
        <f t="shared" si="38"/>
        <v>0</v>
      </c>
      <c r="U142" s="1">
        <f t="shared" si="39"/>
        <v>0</v>
      </c>
      <c r="V142" s="1">
        <f t="shared" si="40"/>
        <v>0</v>
      </c>
      <c r="W142" s="1">
        <f t="shared" si="41"/>
        <v>0</v>
      </c>
      <c r="X142" s="1">
        <f t="shared" si="42"/>
        <v>0</v>
      </c>
      <c r="Y142" s="1">
        <f t="shared" si="43"/>
        <v>0</v>
      </c>
    </row>
    <row r="143" spans="1:25">
      <c r="A143" s="5">
        <v>39683</v>
      </c>
      <c r="B143" s="1"/>
      <c r="D143" s="1">
        <v>57.75</v>
      </c>
      <c r="E143" t="s">
        <v>19</v>
      </c>
      <c r="F143" t="s">
        <v>29</v>
      </c>
      <c r="K143" s="1">
        <f t="shared" si="30"/>
        <v>0</v>
      </c>
      <c r="L143" s="1">
        <f t="shared" si="31"/>
        <v>57.75</v>
      </c>
      <c r="M143" s="1">
        <f t="shared" si="32"/>
        <v>0</v>
      </c>
      <c r="N143" s="1">
        <f t="shared" si="33"/>
        <v>0</v>
      </c>
      <c r="O143" s="1">
        <f t="shared" si="44"/>
        <v>0</v>
      </c>
      <c r="P143" s="1">
        <f t="shared" si="34"/>
        <v>0</v>
      </c>
      <c r="Q143" s="1">
        <f t="shared" si="35"/>
        <v>0</v>
      </c>
      <c r="R143" s="1">
        <f t="shared" si="36"/>
        <v>0</v>
      </c>
      <c r="S143" s="1">
        <f t="shared" si="37"/>
        <v>0</v>
      </c>
      <c r="T143" s="1">
        <f t="shared" si="38"/>
        <v>0</v>
      </c>
      <c r="U143" s="1">
        <f t="shared" si="39"/>
        <v>0</v>
      </c>
      <c r="V143" s="1">
        <f t="shared" si="40"/>
        <v>0</v>
      </c>
      <c r="W143" s="1">
        <f t="shared" si="41"/>
        <v>0</v>
      </c>
      <c r="X143" s="1">
        <f t="shared" si="42"/>
        <v>0</v>
      </c>
      <c r="Y143" s="1">
        <f t="shared" si="43"/>
        <v>0</v>
      </c>
    </row>
    <row r="144" spans="1:25">
      <c r="A144" s="5">
        <v>39684</v>
      </c>
      <c r="B144" s="1"/>
      <c r="D144" s="1">
        <v>19.899999999999999</v>
      </c>
      <c r="E144" t="s">
        <v>20</v>
      </c>
      <c r="F144" t="s">
        <v>8</v>
      </c>
      <c r="G144" t="s">
        <v>193</v>
      </c>
      <c r="H144" t="s">
        <v>111</v>
      </c>
      <c r="K144" s="1">
        <f t="shared" si="30"/>
        <v>19.899999999999999</v>
      </c>
      <c r="L144" s="1">
        <f t="shared" si="31"/>
        <v>0</v>
      </c>
      <c r="M144" s="1">
        <f t="shared" si="32"/>
        <v>0</v>
      </c>
      <c r="N144" s="1">
        <f t="shared" si="33"/>
        <v>0</v>
      </c>
      <c r="O144" s="1">
        <f t="shared" si="44"/>
        <v>0</v>
      </c>
      <c r="P144" s="1">
        <f t="shared" si="34"/>
        <v>0</v>
      </c>
      <c r="Q144" s="1">
        <f t="shared" si="35"/>
        <v>0</v>
      </c>
      <c r="R144" s="1">
        <f t="shared" si="36"/>
        <v>19.899999999999999</v>
      </c>
      <c r="S144" s="1">
        <f t="shared" si="37"/>
        <v>0</v>
      </c>
      <c r="T144" s="1">
        <f t="shared" si="38"/>
        <v>0</v>
      </c>
      <c r="U144" s="1">
        <f t="shared" si="39"/>
        <v>0</v>
      </c>
      <c r="V144" s="1">
        <f t="shared" si="40"/>
        <v>0</v>
      </c>
      <c r="W144" s="1">
        <f t="shared" si="41"/>
        <v>0</v>
      </c>
      <c r="X144" s="1">
        <f t="shared" si="42"/>
        <v>0</v>
      </c>
      <c r="Y144" s="1">
        <f t="shared" si="43"/>
        <v>0</v>
      </c>
    </row>
    <row r="145" spans="1:25">
      <c r="A145" s="5">
        <v>39685</v>
      </c>
      <c r="B145" s="1">
        <v>60</v>
      </c>
      <c r="C145" t="s">
        <v>56</v>
      </c>
      <c r="D145" s="1">
        <v>24.9</v>
      </c>
      <c r="E145" t="s">
        <v>20</v>
      </c>
      <c r="F145" t="s">
        <v>8</v>
      </c>
      <c r="G145" t="s">
        <v>108</v>
      </c>
      <c r="H145" t="s">
        <v>112</v>
      </c>
      <c r="K145" s="1">
        <f t="shared" si="30"/>
        <v>24.9</v>
      </c>
      <c r="L145" s="1">
        <f t="shared" si="31"/>
        <v>0</v>
      </c>
      <c r="M145" s="1">
        <f t="shared" si="32"/>
        <v>0</v>
      </c>
      <c r="N145" s="1">
        <f t="shared" si="33"/>
        <v>0</v>
      </c>
      <c r="O145" s="1">
        <f t="shared" si="44"/>
        <v>0</v>
      </c>
      <c r="P145" s="1">
        <f t="shared" si="34"/>
        <v>0</v>
      </c>
      <c r="Q145" s="1">
        <f t="shared" si="35"/>
        <v>0</v>
      </c>
      <c r="R145" s="1">
        <f t="shared" si="36"/>
        <v>24.9</v>
      </c>
      <c r="S145" s="1">
        <f t="shared" si="37"/>
        <v>0</v>
      </c>
      <c r="T145" s="1">
        <f t="shared" si="38"/>
        <v>0</v>
      </c>
      <c r="U145" s="1">
        <f t="shared" si="39"/>
        <v>0</v>
      </c>
      <c r="V145" s="1">
        <f t="shared" si="40"/>
        <v>0</v>
      </c>
      <c r="W145" s="1">
        <f t="shared" si="41"/>
        <v>0</v>
      </c>
      <c r="X145" s="1">
        <f t="shared" si="42"/>
        <v>0</v>
      </c>
      <c r="Y145" s="1">
        <f t="shared" si="43"/>
        <v>0</v>
      </c>
    </row>
    <row r="146" spans="1:25">
      <c r="A146" s="5">
        <v>39685</v>
      </c>
      <c r="B146" s="1"/>
      <c r="D146" s="1">
        <v>24.9</v>
      </c>
      <c r="E146" t="s">
        <v>20</v>
      </c>
      <c r="F146" t="s">
        <v>8</v>
      </c>
      <c r="G146" t="s">
        <v>77</v>
      </c>
      <c r="H146" t="s">
        <v>55</v>
      </c>
      <c r="K146" s="1">
        <f t="shared" si="30"/>
        <v>24.9</v>
      </c>
      <c r="L146" s="1">
        <f t="shared" si="31"/>
        <v>0</v>
      </c>
      <c r="M146" s="1">
        <f t="shared" si="32"/>
        <v>0</v>
      </c>
      <c r="N146" s="1">
        <f t="shared" si="33"/>
        <v>0</v>
      </c>
      <c r="O146" s="1">
        <f t="shared" si="44"/>
        <v>0</v>
      </c>
      <c r="P146" s="1">
        <f t="shared" si="34"/>
        <v>0</v>
      </c>
      <c r="Q146" s="1">
        <f t="shared" si="35"/>
        <v>0</v>
      </c>
      <c r="R146" s="1">
        <f t="shared" si="36"/>
        <v>24.9</v>
      </c>
      <c r="S146" s="1">
        <f t="shared" si="37"/>
        <v>0</v>
      </c>
      <c r="T146" s="1">
        <f t="shared" si="38"/>
        <v>0</v>
      </c>
      <c r="U146" s="1">
        <f t="shared" si="39"/>
        <v>0</v>
      </c>
      <c r="V146" s="1">
        <f t="shared" si="40"/>
        <v>0</v>
      </c>
      <c r="W146" s="1">
        <f t="shared" si="41"/>
        <v>0</v>
      </c>
      <c r="X146" s="1">
        <f t="shared" si="42"/>
        <v>0</v>
      </c>
      <c r="Y146" s="1">
        <f t="shared" si="43"/>
        <v>0</v>
      </c>
    </row>
    <row r="147" spans="1:25">
      <c r="A147" s="5">
        <v>39685</v>
      </c>
      <c r="B147" s="1"/>
      <c r="D147" s="1">
        <v>24.9</v>
      </c>
      <c r="E147" t="s">
        <v>20</v>
      </c>
      <c r="F147" t="s">
        <v>7</v>
      </c>
      <c r="G147" t="s">
        <v>87</v>
      </c>
      <c r="K147" s="1">
        <f t="shared" si="30"/>
        <v>24.9</v>
      </c>
      <c r="L147" s="1">
        <f t="shared" si="31"/>
        <v>0</v>
      </c>
      <c r="M147" s="1">
        <f t="shared" si="32"/>
        <v>0</v>
      </c>
      <c r="N147" s="1">
        <f t="shared" si="33"/>
        <v>24.9</v>
      </c>
      <c r="O147" s="1">
        <f t="shared" si="44"/>
        <v>0</v>
      </c>
      <c r="P147" s="1">
        <f t="shared" si="34"/>
        <v>0</v>
      </c>
      <c r="Q147" s="1">
        <f t="shared" si="35"/>
        <v>0</v>
      </c>
      <c r="R147" s="1">
        <f t="shared" si="36"/>
        <v>0</v>
      </c>
      <c r="S147" s="1">
        <f t="shared" si="37"/>
        <v>0</v>
      </c>
      <c r="T147" s="1">
        <f t="shared" si="38"/>
        <v>0</v>
      </c>
      <c r="U147" s="1">
        <f t="shared" si="39"/>
        <v>0</v>
      </c>
      <c r="V147" s="1">
        <f t="shared" si="40"/>
        <v>0</v>
      </c>
      <c r="W147" s="1">
        <f t="shared" si="41"/>
        <v>0</v>
      </c>
      <c r="X147" s="1">
        <f t="shared" si="42"/>
        <v>0</v>
      </c>
      <c r="Y147" s="1">
        <f t="shared" si="43"/>
        <v>0</v>
      </c>
    </row>
    <row r="148" spans="1:25">
      <c r="A148" s="5">
        <v>39685</v>
      </c>
      <c r="B148" s="1"/>
      <c r="D148" s="1">
        <v>25</v>
      </c>
      <c r="E148" t="s">
        <v>20</v>
      </c>
      <c r="F148" t="s">
        <v>5</v>
      </c>
      <c r="G148" t="s">
        <v>104</v>
      </c>
      <c r="K148" s="1">
        <f t="shared" si="30"/>
        <v>25</v>
      </c>
      <c r="L148" s="1">
        <f t="shared" si="31"/>
        <v>0</v>
      </c>
      <c r="M148" s="1">
        <f t="shared" si="32"/>
        <v>0</v>
      </c>
      <c r="N148" s="1">
        <f t="shared" si="33"/>
        <v>0</v>
      </c>
      <c r="O148" s="1">
        <f t="shared" si="44"/>
        <v>0</v>
      </c>
      <c r="P148" s="1">
        <f t="shared" si="34"/>
        <v>25</v>
      </c>
      <c r="Q148" s="1">
        <f t="shared" si="35"/>
        <v>0</v>
      </c>
      <c r="R148" s="1">
        <f t="shared" si="36"/>
        <v>0</v>
      </c>
      <c r="S148" s="1">
        <f t="shared" si="37"/>
        <v>0</v>
      </c>
      <c r="T148" s="1">
        <f t="shared" si="38"/>
        <v>0</v>
      </c>
      <c r="U148" s="1">
        <f t="shared" si="39"/>
        <v>0</v>
      </c>
      <c r="V148" s="1">
        <f t="shared" si="40"/>
        <v>0</v>
      </c>
      <c r="W148" s="1">
        <f t="shared" si="41"/>
        <v>0</v>
      </c>
      <c r="X148" s="1">
        <f t="shared" si="42"/>
        <v>0</v>
      </c>
      <c r="Y148" s="1">
        <f t="shared" si="43"/>
        <v>0</v>
      </c>
    </row>
    <row r="149" spans="1:25">
      <c r="A149" s="5">
        <v>39685</v>
      </c>
      <c r="B149" s="1"/>
      <c r="D149" s="1">
        <v>50</v>
      </c>
      <c r="E149" t="s">
        <v>20</v>
      </c>
      <c r="F149" t="s">
        <v>6</v>
      </c>
      <c r="G149" t="s">
        <v>194</v>
      </c>
      <c r="K149" s="1">
        <f t="shared" si="30"/>
        <v>50</v>
      </c>
      <c r="L149" s="1">
        <f t="shared" si="31"/>
        <v>0</v>
      </c>
      <c r="M149" s="1">
        <f t="shared" si="32"/>
        <v>0</v>
      </c>
      <c r="N149" s="1">
        <f t="shared" si="33"/>
        <v>0</v>
      </c>
      <c r="O149" s="1">
        <f t="shared" si="44"/>
        <v>50</v>
      </c>
      <c r="P149" s="1">
        <f t="shared" si="34"/>
        <v>0</v>
      </c>
      <c r="Q149" s="1">
        <f t="shared" si="35"/>
        <v>0</v>
      </c>
      <c r="R149" s="1">
        <f t="shared" si="36"/>
        <v>0</v>
      </c>
      <c r="S149" s="1">
        <f t="shared" si="37"/>
        <v>0</v>
      </c>
      <c r="T149" s="1">
        <f t="shared" si="38"/>
        <v>0</v>
      </c>
      <c r="U149" s="1">
        <f t="shared" si="39"/>
        <v>0</v>
      </c>
      <c r="V149" s="1">
        <f t="shared" si="40"/>
        <v>0</v>
      </c>
      <c r="W149" s="1">
        <f t="shared" si="41"/>
        <v>0</v>
      </c>
      <c r="X149" s="1">
        <f t="shared" si="42"/>
        <v>0</v>
      </c>
      <c r="Y149" s="1">
        <f t="shared" si="43"/>
        <v>0</v>
      </c>
    </row>
    <row r="150" spans="1:25">
      <c r="A150" s="5">
        <v>39685</v>
      </c>
      <c r="B150" s="1"/>
      <c r="D150" s="1">
        <v>84.9</v>
      </c>
      <c r="E150" t="s">
        <v>20</v>
      </c>
      <c r="F150" t="s">
        <v>5</v>
      </c>
      <c r="G150" t="s">
        <v>195</v>
      </c>
      <c r="K150" s="1">
        <f t="shared" si="30"/>
        <v>84.9</v>
      </c>
      <c r="L150" s="1">
        <f t="shared" si="31"/>
        <v>0</v>
      </c>
      <c r="M150" s="1">
        <f t="shared" si="32"/>
        <v>0</v>
      </c>
      <c r="N150" s="1">
        <f t="shared" si="33"/>
        <v>0</v>
      </c>
      <c r="O150" s="1">
        <f t="shared" si="44"/>
        <v>0</v>
      </c>
      <c r="P150" s="1">
        <f t="shared" si="34"/>
        <v>84.9</v>
      </c>
      <c r="Q150" s="1">
        <f t="shared" si="35"/>
        <v>0</v>
      </c>
      <c r="R150" s="1">
        <f t="shared" si="36"/>
        <v>0</v>
      </c>
      <c r="S150" s="1">
        <f t="shared" si="37"/>
        <v>0</v>
      </c>
      <c r="T150" s="1">
        <f t="shared" si="38"/>
        <v>0</v>
      </c>
      <c r="U150" s="1">
        <f t="shared" si="39"/>
        <v>0</v>
      </c>
      <c r="V150" s="1">
        <f t="shared" si="40"/>
        <v>0</v>
      </c>
      <c r="W150" s="1">
        <f t="shared" si="41"/>
        <v>0</v>
      </c>
      <c r="X150" s="1">
        <f t="shared" si="42"/>
        <v>0</v>
      </c>
      <c r="Y150" s="1">
        <f t="shared" si="43"/>
        <v>0</v>
      </c>
    </row>
    <row r="151" spans="1:25">
      <c r="A151" s="5">
        <v>39685</v>
      </c>
      <c r="B151" s="1"/>
      <c r="D151" s="1">
        <v>44.9</v>
      </c>
      <c r="E151" t="s">
        <v>20</v>
      </c>
      <c r="F151" t="s">
        <v>6</v>
      </c>
      <c r="G151" t="s">
        <v>135</v>
      </c>
      <c r="H151" t="s">
        <v>113</v>
      </c>
      <c r="K151" s="1">
        <f t="shared" si="30"/>
        <v>44.9</v>
      </c>
      <c r="L151" s="1">
        <f t="shared" si="31"/>
        <v>0</v>
      </c>
      <c r="M151" s="1">
        <f t="shared" si="32"/>
        <v>0</v>
      </c>
      <c r="N151" s="1">
        <f t="shared" si="33"/>
        <v>0</v>
      </c>
      <c r="O151" s="1">
        <f t="shared" si="44"/>
        <v>44.9</v>
      </c>
      <c r="P151" s="1">
        <f t="shared" si="34"/>
        <v>0</v>
      </c>
      <c r="Q151" s="1">
        <f t="shared" si="35"/>
        <v>0</v>
      </c>
      <c r="R151" s="1">
        <f t="shared" si="36"/>
        <v>0</v>
      </c>
      <c r="S151" s="1">
        <f t="shared" si="37"/>
        <v>0</v>
      </c>
      <c r="T151" s="1">
        <f t="shared" si="38"/>
        <v>0</v>
      </c>
      <c r="U151" s="1">
        <f t="shared" si="39"/>
        <v>0</v>
      </c>
      <c r="V151" s="1">
        <f t="shared" si="40"/>
        <v>0</v>
      </c>
      <c r="W151" s="1">
        <f t="shared" si="41"/>
        <v>0</v>
      </c>
      <c r="X151" s="1">
        <f t="shared" si="42"/>
        <v>0</v>
      </c>
      <c r="Y151" s="1">
        <f t="shared" si="43"/>
        <v>0</v>
      </c>
    </row>
    <row r="152" spans="1:25">
      <c r="A152" s="5">
        <v>39685</v>
      </c>
      <c r="B152" s="1"/>
      <c r="D152" s="1">
        <v>24.9</v>
      </c>
      <c r="E152" t="s">
        <v>20</v>
      </c>
      <c r="F152" t="s">
        <v>6</v>
      </c>
      <c r="G152" t="s">
        <v>119</v>
      </c>
      <c r="H152" t="s">
        <v>114</v>
      </c>
      <c r="K152" s="1">
        <f t="shared" si="30"/>
        <v>24.9</v>
      </c>
      <c r="L152" s="1">
        <f t="shared" si="31"/>
        <v>0</v>
      </c>
      <c r="M152" s="1">
        <f t="shared" si="32"/>
        <v>0</v>
      </c>
      <c r="N152" s="1">
        <f t="shared" si="33"/>
        <v>0</v>
      </c>
      <c r="O152" s="1">
        <f t="shared" si="44"/>
        <v>24.9</v>
      </c>
      <c r="P152" s="1">
        <f t="shared" si="34"/>
        <v>0</v>
      </c>
      <c r="Q152" s="1">
        <f t="shared" si="35"/>
        <v>0</v>
      </c>
      <c r="R152" s="1">
        <f t="shared" si="36"/>
        <v>0</v>
      </c>
      <c r="S152" s="1">
        <f t="shared" si="37"/>
        <v>0</v>
      </c>
      <c r="U152" s="1">
        <f t="shared" si="39"/>
        <v>0</v>
      </c>
      <c r="V152" s="1">
        <f t="shared" si="40"/>
        <v>0</v>
      </c>
      <c r="W152" s="1">
        <f t="shared" si="41"/>
        <v>0</v>
      </c>
      <c r="X152" s="1">
        <f t="shared" si="42"/>
        <v>0</v>
      </c>
      <c r="Y152" s="1">
        <f t="shared" si="43"/>
        <v>0</v>
      </c>
    </row>
    <row r="153" spans="1:25">
      <c r="A153" s="5">
        <v>39685</v>
      </c>
      <c r="B153" s="1"/>
      <c r="D153" s="1">
        <v>65.400000000000006</v>
      </c>
      <c r="E153" t="s">
        <v>19</v>
      </c>
      <c r="F153" t="s">
        <v>29</v>
      </c>
      <c r="H153" t="s">
        <v>115</v>
      </c>
      <c r="K153" s="1">
        <f t="shared" si="30"/>
        <v>0</v>
      </c>
      <c r="L153" s="1">
        <f t="shared" si="31"/>
        <v>65.400000000000006</v>
      </c>
      <c r="M153" s="1">
        <f t="shared" si="32"/>
        <v>0</v>
      </c>
      <c r="N153" s="1">
        <f t="shared" si="33"/>
        <v>0</v>
      </c>
      <c r="O153" s="1">
        <f t="shared" si="44"/>
        <v>0</v>
      </c>
      <c r="P153" s="1">
        <f t="shared" si="34"/>
        <v>0</v>
      </c>
      <c r="Q153" s="1">
        <f t="shared" si="35"/>
        <v>0</v>
      </c>
      <c r="R153" s="1">
        <f t="shared" si="36"/>
        <v>0</v>
      </c>
      <c r="S153" s="1">
        <f t="shared" si="37"/>
        <v>0</v>
      </c>
      <c r="U153" s="1">
        <f t="shared" si="39"/>
        <v>0</v>
      </c>
      <c r="V153" s="1">
        <f t="shared" si="40"/>
        <v>0</v>
      </c>
      <c r="W153" s="1">
        <f t="shared" si="41"/>
        <v>0</v>
      </c>
      <c r="X153" s="1">
        <f t="shared" si="42"/>
        <v>0</v>
      </c>
      <c r="Y153" s="1">
        <f t="shared" si="43"/>
        <v>0</v>
      </c>
    </row>
    <row r="154" spans="1:25">
      <c r="A154" s="5">
        <v>39685</v>
      </c>
      <c r="B154" s="1"/>
      <c r="D154" s="1">
        <v>75.2</v>
      </c>
      <c r="E154" t="s">
        <v>21</v>
      </c>
      <c r="K154" s="1">
        <f t="shared" si="30"/>
        <v>0</v>
      </c>
      <c r="L154" s="1">
        <f t="shared" si="31"/>
        <v>0</v>
      </c>
      <c r="M154" s="1">
        <f t="shared" si="32"/>
        <v>75.2</v>
      </c>
      <c r="N154" s="1">
        <f t="shared" si="33"/>
        <v>0</v>
      </c>
      <c r="O154" s="1">
        <f t="shared" si="44"/>
        <v>0</v>
      </c>
      <c r="P154" s="1">
        <f t="shared" si="34"/>
        <v>0</v>
      </c>
      <c r="Q154" s="1">
        <f t="shared" si="35"/>
        <v>0</v>
      </c>
      <c r="R154" s="1">
        <f t="shared" si="36"/>
        <v>0</v>
      </c>
      <c r="S154" s="1">
        <f t="shared" si="37"/>
        <v>0</v>
      </c>
      <c r="U154" s="1">
        <f t="shared" si="39"/>
        <v>0</v>
      </c>
      <c r="V154" s="1">
        <f t="shared" si="40"/>
        <v>0</v>
      </c>
      <c r="W154" s="1">
        <f t="shared" si="41"/>
        <v>0</v>
      </c>
      <c r="X154" s="1">
        <f t="shared" si="42"/>
        <v>0</v>
      </c>
      <c r="Y154" s="1">
        <f t="shared" si="43"/>
        <v>0</v>
      </c>
    </row>
    <row r="155" spans="1:25">
      <c r="A155" s="5">
        <v>39685</v>
      </c>
      <c r="B155" s="1"/>
      <c r="D155" s="1">
        <v>24.9</v>
      </c>
      <c r="E155" t="s">
        <v>20</v>
      </c>
      <c r="F155" t="s">
        <v>5</v>
      </c>
      <c r="G155" t="s">
        <v>196</v>
      </c>
      <c r="K155" s="1">
        <f t="shared" si="30"/>
        <v>24.9</v>
      </c>
      <c r="L155" s="1">
        <f t="shared" si="31"/>
        <v>0</v>
      </c>
      <c r="M155" s="1">
        <f t="shared" si="32"/>
        <v>0</v>
      </c>
      <c r="N155" s="1">
        <f t="shared" si="33"/>
        <v>0</v>
      </c>
      <c r="O155" s="1">
        <f t="shared" si="44"/>
        <v>0</v>
      </c>
      <c r="P155" s="1">
        <f t="shared" si="34"/>
        <v>24.9</v>
      </c>
      <c r="Q155" s="1">
        <f t="shared" si="35"/>
        <v>0</v>
      </c>
      <c r="R155" s="1">
        <f t="shared" si="36"/>
        <v>0</v>
      </c>
      <c r="S155" s="1">
        <f t="shared" si="37"/>
        <v>0</v>
      </c>
      <c r="U155" s="1">
        <f t="shared" si="39"/>
        <v>0</v>
      </c>
      <c r="V155" s="1">
        <f t="shared" si="40"/>
        <v>0</v>
      </c>
      <c r="W155" s="1">
        <f t="shared" si="41"/>
        <v>0</v>
      </c>
      <c r="X155" s="1">
        <f t="shared" si="42"/>
        <v>0</v>
      </c>
      <c r="Y155" s="1">
        <f t="shared" si="43"/>
        <v>0</v>
      </c>
    </row>
    <row r="156" spans="1:25">
      <c r="A156" s="5">
        <v>39685</v>
      </c>
      <c r="B156" s="1"/>
      <c r="D156" s="1">
        <v>39.9</v>
      </c>
      <c r="E156" t="s">
        <v>56</v>
      </c>
      <c r="F156" t="s">
        <v>5</v>
      </c>
      <c r="G156" t="s">
        <v>196</v>
      </c>
      <c r="H156" t="s">
        <v>116</v>
      </c>
      <c r="K156" s="1">
        <f t="shared" si="30"/>
        <v>0</v>
      </c>
      <c r="L156" s="1">
        <f t="shared" si="31"/>
        <v>0</v>
      </c>
      <c r="M156" s="1">
        <f t="shared" si="32"/>
        <v>0</v>
      </c>
      <c r="N156" s="1">
        <f t="shared" si="33"/>
        <v>0</v>
      </c>
      <c r="O156" s="1">
        <f t="shared" si="44"/>
        <v>0</v>
      </c>
      <c r="P156" s="1">
        <f t="shared" si="34"/>
        <v>39.9</v>
      </c>
      <c r="Q156" s="1">
        <f t="shared" si="35"/>
        <v>0</v>
      </c>
      <c r="R156" s="1">
        <f t="shared" si="36"/>
        <v>0</v>
      </c>
      <c r="S156" s="1">
        <f t="shared" si="37"/>
        <v>0</v>
      </c>
      <c r="U156" s="1">
        <f t="shared" si="39"/>
        <v>39.9</v>
      </c>
      <c r="V156" s="1">
        <f t="shared" si="40"/>
        <v>0</v>
      </c>
      <c r="W156" s="1">
        <f t="shared" si="41"/>
        <v>0</v>
      </c>
      <c r="X156" s="1">
        <f t="shared" si="42"/>
        <v>0</v>
      </c>
      <c r="Y156" s="1">
        <f t="shared" si="43"/>
        <v>0</v>
      </c>
    </row>
    <row r="157" spans="1:25">
      <c r="A157" s="5">
        <v>39686</v>
      </c>
      <c r="B157" s="1">
        <v>318.43</v>
      </c>
      <c r="C157" t="s">
        <v>21</v>
      </c>
      <c r="D157" s="1">
        <v>11.9</v>
      </c>
      <c r="E157" t="s">
        <v>20</v>
      </c>
      <c r="F157" t="s">
        <v>5</v>
      </c>
      <c r="G157" t="s">
        <v>197</v>
      </c>
      <c r="H157" t="s">
        <v>117</v>
      </c>
      <c r="K157" s="1">
        <f t="shared" si="30"/>
        <v>11.9</v>
      </c>
      <c r="L157" s="1">
        <f t="shared" si="31"/>
        <v>0</v>
      </c>
      <c r="M157" s="1">
        <f t="shared" si="32"/>
        <v>0</v>
      </c>
      <c r="N157" s="1">
        <f t="shared" si="33"/>
        <v>0</v>
      </c>
      <c r="O157" s="1">
        <f t="shared" si="44"/>
        <v>0</v>
      </c>
      <c r="P157" s="1">
        <f t="shared" si="34"/>
        <v>11.9</v>
      </c>
      <c r="Q157" s="1">
        <f t="shared" si="35"/>
        <v>0</v>
      </c>
      <c r="R157" s="1">
        <f t="shared" si="36"/>
        <v>0</v>
      </c>
      <c r="S157" s="1">
        <f t="shared" si="37"/>
        <v>0</v>
      </c>
      <c r="U157" s="1">
        <f>IF(E157="dominios",D157,0)</f>
        <v>0</v>
      </c>
      <c r="V157" s="1">
        <f>IF(C157="publicidade",B157,0)</f>
        <v>0</v>
      </c>
      <c r="W157" s="1">
        <f>IF(C157="lanhouse",B157,0)</f>
        <v>0</v>
      </c>
      <c r="X157" s="1">
        <f>IF(C157="lojapro",B157,0)</f>
        <v>0</v>
      </c>
      <c r="Y157" s="1">
        <f t="shared" si="43"/>
        <v>0</v>
      </c>
    </row>
    <row r="158" spans="1:25">
      <c r="A158" s="5">
        <v>39686</v>
      </c>
      <c r="B158">
        <v>25.73</v>
      </c>
      <c r="C158" t="s">
        <v>19</v>
      </c>
      <c r="D158" s="1">
        <v>10</v>
      </c>
      <c r="E158" t="s">
        <v>107</v>
      </c>
      <c r="F158" t="s">
        <v>7</v>
      </c>
      <c r="G158" t="s">
        <v>87</v>
      </c>
      <c r="H158" t="s">
        <v>118</v>
      </c>
      <c r="K158" s="1">
        <f t="shared" si="30"/>
        <v>0</v>
      </c>
      <c r="L158" s="1">
        <f t="shared" si="31"/>
        <v>0</v>
      </c>
      <c r="M158" s="1">
        <f t="shared" si="32"/>
        <v>0</v>
      </c>
      <c r="N158" s="1">
        <f t="shared" si="33"/>
        <v>10</v>
      </c>
      <c r="O158" s="1">
        <f t="shared" si="44"/>
        <v>0</v>
      </c>
      <c r="P158" s="1">
        <f t="shared" si="34"/>
        <v>0</v>
      </c>
      <c r="Q158" s="1">
        <f t="shared" si="35"/>
        <v>0</v>
      </c>
      <c r="R158" s="1">
        <f t="shared" si="36"/>
        <v>0</v>
      </c>
      <c r="S158" s="1">
        <f t="shared" si="37"/>
        <v>0</v>
      </c>
      <c r="U158" s="1">
        <f t="shared" si="39"/>
        <v>0</v>
      </c>
      <c r="V158" s="1">
        <f>IF(C157="publicidade",B157,0)</f>
        <v>0</v>
      </c>
      <c r="W158" s="1">
        <f>IF(C157="lanhouse",B157,0)</f>
        <v>0</v>
      </c>
      <c r="X158" s="1">
        <f>IF(C157="lojapro",B157,0)</f>
        <v>0</v>
      </c>
      <c r="Y158" s="1">
        <f t="shared" si="43"/>
        <v>10</v>
      </c>
    </row>
    <row r="159" spans="1:25">
      <c r="A159" s="5">
        <v>39686</v>
      </c>
      <c r="B159" s="1"/>
      <c r="D159" s="1">
        <v>69.33</v>
      </c>
      <c r="E159" t="s">
        <v>19</v>
      </c>
      <c r="F159" t="s">
        <v>29</v>
      </c>
      <c r="H159" t="s">
        <v>119</v>
      </c>
      <c r="K159" s="1">
        <f t="shared" si="30"/>
        <v>0</v>
      </c>
      <c r="L159" s="1">
        <f t="shared" si="31"/>
        <v>69.33</v>
      </c>
      <c r="M159" s="1">
        <f t="shared" si="32"/>
        <v>0</v>
      </c>
      <c r="N159" s="1">
        <f t="shared" si="33"/>
        <v>0</v>
      </c>
      <c r="O159" s="1">
        <f t="shared" si="44"/>
        <v>0</v>
      </c>
      <c r="P159" s="1">
        <f t="shared" si="34"/>
        <v>0</v>
      </c>
      <c r="Q159" s="1">
        <f t="shared" si="35"/>
        <v>0</v>
      </c>
      <c r="R159" s="1">
        <f t="shared" si="36"/>
        <v>0</v>
      </c>
      <c r="S159" s="1">
        <f t="shared" si="37"/>
        <v>0</v>
      </c>
      <c r="U159" s="1">
        <f t="shared" si="39"/>
        <v>0</v>
      </c>
      <c r="V159" s="1">
        <f t="shared" si="40"/>
        <v>0</v>
      </c>
      <c r="W159" s="1">
        <f t="shared" si="41"/>
        <v>0</v>
      </c>
      <c r="X159" s="1">
        <f t="shared" si="42"/>
        <v>0</v>
      </c>
      <c r="Y159" s="1">
        <f t="shared" si="43"/>
        <v>0</v>
      </c>
    </row>
    <row r="160" spans="1:25">
      <c r="A160" s="5">
        <v>39686</v>
      </c>
      <c r="B160" s="1"/>
      <c r="D160" s="1"/>
      <c r="H160" t="s">
        <v>120</v>
      </c>
      <c r="K160" s="1">
        <f t="shared" si="30"/>
        <v>0</v>
      </c>
      <c r="L160" s="1">
        <f t="shared" si="31"/>
        <v>0</v>
      </c>
      <c r="M160" s="1">
        <f t="shared" si="32"/>
        <v>0</v>
      </c>
      <c r="N160" s="1">
        <f t="shared" si="33"/>
        <v>0</v>
      </c>
      <c r="O160" s="1">
        <f t="shared" si="44"/>
        <v>0</v>
      </c>
      <c r="P160" s="1">
        <f t="shared" si="34"/>
        <v>0</v>
      </c>
      <c r="Q160" s="1">
        <f t="shared" si="35"/>
        <v>0</v>
      </c>
      <c r="R160" s="1">
        <f t="shared" si="36"/>
        <v>0</v>
      </c>
      <c r="S160" s="1">
        <f t="shared" si="37"/>
        <v>0</v>
      </c>
      <c r="U160" s="1">
        <f t="shared" si="39"/>
        <v>0</v>
      </c>
      <c r="V160" s="1">
        <f t="shared" si="40"/>
        <v>0</v>
      </c>
      <c r="W160" s="1">
        <f t="shared" si="41"/>
        <v>0</v>
      </c>
      <c r="X160" s="1">
        <f t="shared" si="42"/>
        <v>0</v>
      </c>
      <c r="Y160" s="1">
        <f t="shared" si="43"/>
        <v>0</v>
      </c>
    </row>
    <row r="161" spans="1:25">
      <c r="A161" s="5">
        <v>39686</v>
      </c>
      <c r="B161" s="1"/>
      <c r="D161" s="1">
        <v>24.9</v>
      </c>
      <c r="E161" t="s">
        <v>20</v>
      </c>
      <c r="F161" t="s">
        <v>5</v>
      </c>
      <c r="G161" t="s">
        <v>198</v>
      </c>
      <c r="H161" t="s">
        <v>121</v>
      </c>
      <c r="K161" s="1">
        <f t="shared" si="30"/>
        <v>24.9</v>
      </c>
      <c r="L161" s="1">
        <f t="shared" si="31"/>
        <v>0</v>
      </c>
      <c r="M161" s="1">
        <f t="shared" si="32"/>
        <v>0</v>
      </c>
      <c r="N161" s="1">
        <f t="shared" si="33"/>
        <v>0</v>
      </c>
      <c r="O161" s="1">
        <f t="shared" si="44"/>
        <v>0</v>
      </c>
      <c r="P161" s="1">
        <f t="shared" si="34"/>
        <v>24.9</v>
      </c>
      <c r="Q161" s="1">
        <f t="shared" si="35"/>
        <v>0</v>
      </c>
      <c r="R161" s="1">
        <f t="shared" si="36"/>
        <v>0</v>
      </c>
      <c r="S161" s="1">
        <f t="shared" si="37"/>
        <v>0</v>
      </c>
      <c r="U161" s="1">
        <f t="shared" si="39"/>
        <v>0</v>
      </c>
      <c r="V161" s="1">
        <f t="shared" si="40"/>
        <v>0</v>
      </c>
      <c r="W161" s="1">
        <f t="shared" si="41"/>
        <v>0</v>
      </c>
      <c r="X161" s="1">
        <f t="shared" si="42"/>
        <v>0</v>
      </c>
      <c r="Y161" s="1">
        <f t="shared" si="43"/>
        <v>0</v>
      </c>
    </row>
    <row r="162" spans="1:25">
      <c r="A162" s="5">
        <v>39686</v>
      </c>
      <c r="B162" s="1"/>
      <c r="D162" s="1">
        <v>30</v>
      </c>
      <c r="E162" t="s">
        <v>56</v>
      </c>
      <c r="F162" t="s">
        <v>5</v>
      </c>
      <c r="G162" t="s">
        <v>198</v>
      </c>
      <c r="H162" t="s">
        <v>121</v>
      </c>
      <c r="K162" s="1">
        <f t="shared" si="30"/>
        <v>0</v>
      </c>
      <c r="L162" s="1">
        <f t="shared" si="31"/>
        <v>0</v>
      </c>
      <c r="M162" s="1">
        <f t="shared" si="32"/>
        <v>0</v>
      </c>
      <c r="N162" s="1">
        <f t="shared" si="33"/>
        <v>0</v>
      </c>
      <c r="O162" s="1">
        <f t="shared" si="44"/>
        <v>0</v>
      </c>
      <c r="P162" s="1">
        <f t="shared" si="34"/>
        <v>30</v>
      </c>
      <c r="Q162" s="1">
        <f t="shared" si="35"/>
        <v>0</v>
      </c>
      <c r="R162" s="1">
        <f t="shared" si="36"/>
        <v>0</v>
      </c>
      <c r="S162" s="1">
        <f t="shared" si="37"/>
        <v>0</v>
      </c>
      <c r="U162" s="1">
        <f t="shared" si="39"/>
        <v>30</v>
      </c>
      <c r="V162" s="1">
        <f t="shared" si="40"/>
        <v>0</v>
      </c>
      <c r="W162" s="1">
        <f t="shared" si="41"/>
        <v>0</v>
      </c>
      <c r="X162" s="1">
        <f t="shared" si="42"/>
        <v>0</v>
      </c>
      <c r="Y162" s="1">
        <f t="shared" si="43"/>
        <v>0</v>
      </c>
    </row>
    <row r="163" spans="1:25">
      <c r="A163" s="5">
        <v>39686</v>
      </c>
      <c r="B163" s="1"/>
      <c r="D163" s="1">
        <v>83</v>
      </c>
      <c r="E163" t="s">
        <v>21</v>
      </c>
      <c r="K163" s="1">
        <f t="shared" si="30"/>
        <v>0</v>
      </c>
      <c r="L163" s="1">
        <f t="shared" si="31"/>
        <v>0</v>
      </c>
      <c r="M163" s="1">
        <f t="shared" si="32"/>
        <v>83</v>
      </c>
      <c r="N163" s="1">
        <f t="shared" si="33"/>
        <v>0</v>
      </c>
      <c r="O163" s="1">
        <f t="shared" si="44"/>
        <v>0</v>
      </c>
      <c r="P163" s="1">
        <f t="shared" si="34"/>
        <v>0</v>
      </c>
      <c r="Q163" s="1">
        <f t="shared" si="35"/>
        <v>0</v>
      </c>
      <c r="R163" s="1">
        <f t="shared" si="36"/>
        <v>0</v>
      </c>
      <c r="S163" s="1">
        <f t="shared" si="37"/>
        <v>0</v>
      </c>
      <c r="U163" s="1">
        <f t="shared" si="39"/>
        <v>0</v>
      </c>
      <c r="V163" s="1">
        <f t="shared" si="40"/>
        <v>0</v>
      </c>
      <c r="W163" s="1">
        <f t="shared" si="41"/>
        <v>0</v>
      </c>
      <c r="X163" s="1">
        <f t="shared" si="42"/>
        <v>0</v>
      </c>
      <c r="Y163" s="1">
        <f t="shared" si="43"/>
        <v>0</v>
      </c>
    </row>
    <row r="164" spans="1:25">
      <c r="A164" s="5">
        <v>39686</v>
      </c>
      <c r="B164" s="1"/>
      <c r="D164" s="1">
        <v>25</v>
      </c>
      <c r="E164" t="s">
        <v>20</v>
      </c>
      <c r="F164" t="s">
        <v>6</v>
      </c>
      <c r="G164" t="s">
        <v>199</v>
      </c>
      <c r="K164" s="1">
        <f t="shared" si="30"/>
        <v>25</v>
      </c>
      <c r="L164" s="1">
        <f t="shared" si="31"/>
        <v>0</v>
      </c>
      <c r="M164" s="1">
        <f t="shared" si="32"/>
        <v>0</v>
      </c>
      <c r="N164" s="1">
        <f t="shared" si="33"/>
        <v>0</v>
      </c>
      <c r="O164" s="1">
        <f t="shared" si="44"/>
        <v>25</v>
      </c>
      <c r="P164" s="1">
        <f t="shared" si="34"/>
        <v>0</v>
      </c>
      <c r="Q164" s="1">
        <f t="shared" si="35"/>
        <v>0</v>
      </c>
      <c r="R164" s="1">
        <f t="shared" si="36"/>
        <v>0</v>
      </c>
      <c r="S164" s="1">
        <f t="shared" si="37"/>
        <v>0</v>
      </c>
      <c r="U164" s="1">
        <f t="shared" si="39"/>
        <v>0</v>
      </c>
      <c r="V164" s="1">
        <f t="shared" si="40"/>
        <v>0</v>
      </c>
      <c r="W164" s="1">
        <f t="shared" si="41"/>
        <v>0</v>
      </c>
      <c r="X164" s="1">
        <f t="shared" si="42"/>
        <v>0</v>
      </c>
      <c r="Y164" s="1">
        <f t="shared" si="43"/>
        <v>0</v>
      </c>
    </row>
    <row r="165" spans="1:25">
      <c r="A165" s="5">
        <v>39686</v>
      </c>
      <c r="B165" s="1"/>
      <c r="D165" s="1">
        <v>44.9</v>
      </c>
      <c r="E165" t="s">
        <v>20</v>
      </c>
      <c r="F165" t="s">
        <v>6</v>
      </c>
      <c r="G165" t="s">
        <v>206</v>
      </c>
      <c r="H165" t="s">
        <v>50</v>
      </c>
      <c r="K165" s="1">
        <f t="shared" si="30"/>
        <v>44.9</v>
      </c>
      <c r="L165" s="1">
        <f t="shared" si="31"/>
        <v>0</v>
      </c>
      <c r="M165" s="1">
        <f t="shared" si="32"/>
        <v>0</v>
      </c>
      <c r="N165" s="1">
        <f t="shared" si="33"/>
        <v>0</v>
      </c>
      <c r="O165" s="1">
        <f t="shared" si="44"/>
        <v>44.9</v>
      </c>
      <c r="P165" s="1">
        <f t="shared" si="34"/>
        <v>0</v>
      </c>
      <c r="Q165" s="1">
        <f t="shared" si="35"/>
        <v>0</v>
      </c>
      <c r="R165" s="1">
        <f t="shared" si="36"/>
        <v>0</v>
      </c>
      <c r="S165" s="1">
        <f t="shared" si="37"/>
        <v>0</v>
      </c>
      <c r="U165" s="1">
        <f t="shared" si="39"/>
        <v>0</v>
      </c>
      <c r="V165" s="1">
        <f t="shared" si="40"/>
        <v>0</v>
      </c>
      <c r="W165" s="1">
        <f t="shared" si="41"/>
        <v>0</v>
      </c>
      <c r="X165" s="1">
        <f t="shared" si="42"/>
        <v>0</v>
      </c>
      <c r="Y165" s="1">
        <f t="shared" si="43"/>
        <v>0</v>
      </c>
    </row>
    <row r="166" spans="1:25">
      <c r="A166" s="5">
        <v>39687</v>
      </c>
      <c r="B166" s="1"/>
      <c r="D166" s="1">
        <v>24.91</v>
      </c>
      <c r="E166" t="s">
        <v>20</v>
      </c>
      <c r="F166" t="s">
        <v>7</v>
      </c>
      <c r="G166" t="s">
        <v>200</v>
      </c>
      <c r="H166" t="s">
        <v>122</v>
      </c>
      <c r="K166" s="1">
        <f t="shared" si="30"/>
        <v>24.91</v>
      </c>
      <c r="L166" s="1">
        <f t="shared" si="31"/>
        <v>0</v>
      </c>
      <c r="M166" s="1">
        <f t="shared" si="32"/>
        <v>0</v>
      </c>
      <c r="N166" s="1">
        <f t="shared" si="33"/>
        <v>24.91</v>
      </c>
      <c r="O166" s="1">
        <f t="shared" si="44"/>
        <v>0</v>
      </c>
      <c r="P166" s="1">
        <f t="shared" si="34"/>
        <v>0</v>
      </c>
      <c r="Q166" s="1">
        <f t="shared" si="35"/>
        <v>0</v>
      </c>
      <c r="R166" s="1">
        <f t="shared" si="36"/>
        <v>0</v>
      </c>
      <c r="S166" s="1">
        <f t="shared" si="37"/>
        <v>0</v>
      </c>
      <c r="U166" s="1">
        <f t="shared" si="39"/>
        <v>0</v>
      </c>
      <c r="V166" s="1">
        <f t="shared" si="40"/>
        <v>0</v>
      </c>
      <c r="W166" s="1">
        <f t="shared" si="41"/>
        <v>0</v>
      </c>
      <c r="X166" s="1">
        <f t="shared" si="42"/>
        <v>0</v>
      </c>
      <c r="Y166" s="1">
        <f t="shared" si="43"/>
        <v>0</v>
      </c>
    </row>
    <row r="167" spans="1:25">
      <c r="A167" s="5">
        <v>39687</v>
      </c>
      <c r="B167" s="1"/>
      <c r="D167" s="1">
        <v>20</v>
      </c>
      <c r="E167" t="s">
        <v>107</v>
      </c>
      <c r="F167" t="s">
        <v>7</v>
      </c>
      <c r="G167" t="s">
        <v>200</v>
      </c>
      <c r="H167" t="s">
        <v>122</v>
      </c>
      <c r="K167" s="1">
        <f t="shared" si="30"/>
        <v>0</v>
      </c>
      <c r="L167" s="1">
        <f t="shared" si="31"/>
        <v>0</v>
      </c>
      <c r="M167" s="1">
        <f t="shared" si="32"/>
        <v>0</v>
      </c>
      <c r="N167" s="1">
        <f t="shared" si="33"/>
        <v>20</v>
      </c>
      <c r="O167" s="1">
        <f t="shared" si="44"/>
        <v>0</v>
      </c>
      <c r="P167" s="1">
        <f t="shared" si="34"/>
        <v>0</v>
      </c>
      <c r="Q167" s="1">
        <f t="shared" si="35"/>
        <v>0</v>
      </c>
      <c r="R167" s="1">
        <f t="shared" si="36"/>
        <v>0</v>
      </c>
      <c r="S167" s="1">
        <f t="shared" si="37"/>
        <v>0</v>
      </c>
      <c r="U167" s="1">
        <f t="shared" si="39"/>
        <v>0</v>
      </c>
      <c r="V167" s="1">
        <f t="shared" si="40"/>
        <v>0</v>
      </c>
      <c r="W167" s="1">
        <f t="shared" si="41"/>
        <v>0</v>
      </c>
      <c r="X167" s="1">
        <f t="shared" si="42"/>
        <v>0</v>
      </c>
      <c r="Y167" s="1">
        <f t="shared" si="43"/>
        <v>20</v>
      </c>
    </row>
    <row r="168" spans="1:25">
      <c r="A168" s="5">
        <v>39687</v>
      </c>
      <c r="B168" s="1"/>
      <c r="D168" s="1">
        <v>100</v>
      </c>
      <c r="E168" t="s">
        <v>20</v>
      </c>
      <c r="F168" t="s">
        <v>7</v>
      </c>
      <c r="G168" t="s">
        <v>201</v>
      </c>
      <c r="H168" t="s">
        <v>54</v>
      </c>
      <c r="K168" s="1">
        <f t="shared" si="30"/>
        <v>100</v>
      </c>
      <c r="L168" s="1">
        <f t="shared" si="31"/>
        <v>0</v>
      </c>
      <c r="M168" s="1">
        <f t="shared" si="32"/>
        <v>0</v>
      </c>
      <c r="N168" s="1">
        <f t="shared" si="33"/>
        <v>100</v>
      </c>
      <c r="O168" s="1">
        <f t="shared" si="44"/>
        <v>0</v>
      </c>
      <c r="P168" s="1">
        <f t="shared" si="34"/>
        <v>0</v>
      </c>
      <c r="Q168" s="1">
        <f t="shared" si="35"/>
        <v>0</v>
      </c>
      <c r="R168" s="1">
        <f t="shared" si="36"/>
        <v>0</v>
      </c>
      <c r="S168" s="1">
        <f t="shared" si="37"/>
        <v>0</v>
      </c>
      <c r="U168" s="1">
        <f t="shared" si="39"/>
        <v>0</v>
      </c>
      <c r="V168" s="1">
        <f t="shared" si="40"/>
        <v>0</v>
      </c>
      <c r="W168" s="1">
        <f t="shared" si="41"/>
        <v>0</v>
      </c>
      <c r="X168" s="1">
        <f t="shared" si="42"/>
        <v>0</v>
      </c>
      <c r="Y168" s="1">
        <f t="shared" si="43"/>
        <v>0</v>
      </c>
    </row>
    <row r="169" spans="1:25">
      <c r="A169" s="5">
        <v>39687</v>
      </c>
      <c r="B169" s="1"/>
      <c r="D169" s="1">
        <v>19.899999999999999</v>
      </c>
      <c r="E169" t="s">
        <v>20</v>
      </c>
      <c r="F169" t="s">
        <v>7</v>
      </c>
      <c r="G169" t="s">
        <v>202</v>
      </c>
      <c r="K169" s="1">
        <f t="shared" si="30"/>
        <v>19.899999999999999</v>
      </c>
      <c r="L169" s="1">
        <f t="shared" si="31"/>
        <v>0</v>
      </c>
      <c r="M169" s="1">
        <f t="shared" si="32"/>
        <v>0</v>
      </c>
      <c r="N169" s="1">
        <f t="shared" si="33"/>
        <v>19.899999999999999</v>
      </c>
      <c r="O169" s="1">
        <f t="shared" si="44"/>
        <v>0</v>
      </c>
      <c r="P169" s="1">
        <f t="shared" si="34"/>
        <v>0</v>
      </c>
      <c r="Q169" s="1">
        <f t="shared" si="35"/>
        <v>0</v>
      </c>
      <c r="R169" s="1">
        <f t="shared" si="36"/>
        <v>0</v>
      </c>
      <c r="S169" s="1">
        <f t="shared" si="37"/>
        <v>0</v>
      </c>
      <c r="U169" s="1">
        <f t="shared" si="39"/>
        <v>0</v>
      </c>
      <c r="V169" s="1">
        <f t="shared" si="40"/>
        <v>0</v>
      </c>
      <c r="W169" s="1">
        <f t="shared" si="41"/>
        <v>0</v>
      </c>
      <c r="X169" s="1">
        <f t="shared" si="42"/>
        <v>0</v>
      </c>
      <c r="Y169" s="1">
        <f t="shared" si="43"/>
        <v>0</v>
      </c>
    </row>
    <row r="170" spans="1:25">
      <c r="A170" s="5">
        <v>39687</v>
      </c>
      <c r="B170" s="1"/>
      <c r="D170" s="1">
        <v>45</v>
      </c>
      <c r="E170" t="s">
        <v>20</v>
      </c>
      <c r="F170" t="s">
        <v>8</v>
      </c>
      <c r="G170" t="s">
        <v>203</v>
      </c>
      <c r="K170" s="1">
        <f t="shared" si="30"/>
        <v>45</v>
      </c>
      <c r="L170" s="1">
        <f t="shared" si="31"/>
        <v>0</v>
      </c>
      <c r="M170" s="1">
        <f t="shared" si="32"/>
        <v>0</v>
      </c>
      <c r="N170" s="1">
        <f t="shared" si="33"/>
        <v>0</v>
      </c>
      <c r="O170" s="1">
        <f t="shared" si="44"/>
        <v>0</v>
      </c>
      <c r="P170" s="1">
        <f t="shared" si="34"/>
        <v>0</v>
      </c>
      <c r="Q170" s="1">
        <f t="shared" si="35"/>
        <v>0</v>
      </c>
      <c r="R170" s="1">
        <f t="shared" si="36"/>
        <v>45</v>
      </c>
      <c r="S170" s="1">
        <f t="shared" si="37"/>
        <v>0</v>
      </c>
      <c r="U170" s="1">
        <f t="shared" si="39"/>
        <v>0</v>
      </c>
      <c r="V170" s="1">
        <f t="shared" si="40"/>
        <v>0</v>
      </c>
      <c r="W170" s="1">
        <f t="shared" si="41"/>
        <v>0</v>
      </c>
      <c r="X170" s="1">
        <f t="shared" si="42"/>
        <v>0</v>
      </c>
      <c r="Y170" s="1">
        <f t="shared" si="43"/>
        <v>0</v>
      </c>
    </row>
    <row r="171" spans="1:25">
      <c r="A171" s="5">
        <v>39687</v>
      </c>
      <c r="B171" s="1"/>
      <c r="D171" s="1">
        <v>24.9</v>
      </c>
      <c r="E171" t="s">
        <v>20</v>
      </c>
      <c r="F171" t="s">
        <v>8</v>
      </c>
      <c r="G171" t="s">
        <v>204</v>
      </c>
      <c r="H171" t="s">
        <v>123</v>
      </c>
      <c r="K171" s="1">
        <f t="shared" si="30"/>
        <v>24.9</v>
      </c>
      <c r="L171" s="1">
        <f t="shared" si="31"/>
        <v>0</v>
      </c>
      <c r="M171" s="1">
        <f t="shared" si="32"/>
        <v>0</v>
      </c>
      <c r="N171" s="1">
        <f t="shared" si="33"/>
        <v>0</v>
      </c>
      <c r="O171" s="1">
        <f t="shared" si="44"/>
        <v>0</v>
      </c>
      <c r="P171" s="1">
        <f t="shared" si="34"/>
        <v>0</v>
      </c>
      <c r="Q171" s="1">
        <f t="shared" si="35"/>
        <v>0</v>
      </c>
      <c r="R171" s="1">
        <f t="shared" si="36"/>
        <v>24.9</v>
      </c>
      <c r="S171" s="1">
        <f t="shared" si="37"/>
        <v>0</v>
      </c>
      <c r="U171" s="1">
        <f t="shared" si="39"/>
        <v>0</v>
      </c>
      <c r="V171" s="1">
        <f t="shared" si="40"/>
        <v>0</v>
      </c>
      <c r="W171" s="1">
        <f t="shared" si="41"/>
        <v>0</v>
      </c>
      <c r="X171" s="1">
        <f t="shared" si="42"/>
        <v>0</v>
      </c>
      <c r="Y171" s="1">
        <f t="shared" si="43"/>
        <v>0</v>
      </c>
    </row>
    <row r="172" spans="1:25">
      <c r="A172" s="5">
        <v>39687</v>
      </c>
      <c r="B172" s="1"/>
      <c r="D172" s="1">
        <v>29.9</v>
      </c>
      <c r="E172" t="s">
        <v>56</v>
      </c>
      <c r="F172" t="s">
        <v>8</v>
      </c>
      <c r="G172" t="s">
        <v>204</v>
      </c>
      <c r="K172" s="1">
        <f t="shared" si="30"/>
        <v>0</v>
      </c>
      <c r="L172" s="1">
        <f t="shared" si="31"/>
        <v>0</v>
      </c>
      <c r="M172" s="1">
        <f t="shared" si="32"/>
        <v>0</v>
      </c>
      <c r="N172" s="1">
        <f t="shared" si="33"/>
        <v>0</v>
      </c>
      <c r="O172" s="1">
        <f t="shared" si="44"/>
        <v>0</v>
      </c>
      <c r="P172" s="1">
        <f t="shared" si="34"/>
        <v>0</v>
      </c>
      <c r="Q172" s="1">
        <f t="shared" si="35"/>
        <v>0</v>
      </c>
      <c r="R172" s="1">
        <f t="shared" si="36"/>
        <v>29.9</v>
      </c>
      <c r="S172" s="1">
        <f t="shared" si="37"/>
        <v>0</v>
      </c>
      <c r="U172" s="1">
        <f t="shared" si="39"/>
        <v>29.9</v>
      </c>
      <c r="V172" s="1">
        <f t="shared" si="40"/>
        <v>0</v>
      </c>
      <c r="W172" s="1">
        <f t="shared" si="41"/>
        <v>0</v>
      </c>
      <c r="X172" s="1">
        <f t="shared" si="42"/>
        <v>0</v>
      </c>
      <c r="Y172" s="1">
        <f t="shared" si="43"/>
        <v>0</v>
      </c>
    </row>
    <row r="173" spans="1:25">
      <c r="A173" s="5">
        <v>39685</v>
      </c>
      <c r="B173" s="1"/>
      <c r="D173" s="1">
        <v>24.9</v>
      </c>
      <c r="E173" t="s">
        <v>20</v>
      </c>
      <c r="F173" t="s">
        <v>6</v>
      </c>
      <c r="G173" t="s">
        <v>153</v>
      </c>
      <c r="K173" s="1">
        <f t="shared" si="30"/>
        <v>24.9</v>
      </c>
      <c r="L173" s="1">
        <f t="shared" si="31"/>
        <v>0</v>
      </c>
      <c r="M173" s="1">
        <f t="shared" si="32"/>
        <v>0</v>
      </c>
      <c r="N173" s="1">
        <f t="shared" si="33"/>
        <v>0</v>
      </c>
      <c r="O173" s="1">
        <f t="shared" si="44"/>
        <v>24.9</v>
      </c>
      <c r="P173" s="1">
        <f t="shared" si="34"/>
        <v>0</v>
      </c>
      <c r="Q173" s="1">
        <f t="shared" si="35"/>
        <v>0</v>
      </c>
      <c r="R173" s="1">
        <f t="shared" si="36"/>
        <v>0</v>
      </c>
      <c r="S173" s="1">
        <f t="shared" si="37"/>
        <v>0</v>
      </c>
      <c r="U173" s="1">
        <f t="shared" si="39"/>
        <v>0</v>
      </c>
      <c r="V173" s="1">
        <f t="shared" si="40"/>
        <v>0</v>
      </c>
      <c r="W173" s="1">
        <f t="shared" si="41"/>
        <v>0</v>
      </c>
      <c r="X173" s="1">
        <f t="shared" si="42"/>
        <v>0</v>
      </c>
      <c r="Y173" s="1">
        <f t="shared" si="43"/>
        <v>0</v>
      </c>
    </row>
    <row r="174" spans="1:25">
      <c r="A174" s="5">
        <v>39688</v>
      </c>
      <c r="B174" s="1"/>
      <c r="D174" s="1">
        <v>44.9</v>
      </c>
      <c r="E174" t="s">
        <v>20</v>
      </c>
      <c r="F174" t="s">
        <v>5</v>
      </c>
      <c r="G174" t="s">
        <v>50</v>
      </c>
      <c r="H174" t="s">
        <v>85</v>
      </c>
      <c r="K174" s="1">
        <f t="shared" si="30"/>
        <v>44.9</v>
      </c>
      <c r="L174" s="1">
        <f t="shared" si="31"/>
        <v>0</v>
      </c>
      <c r="M174" s="1">
        <f t="shared" si="32"/>
        <v>0</v>
      </c>
      <c r="N174" s="1">
        <f t="shared" si="33"/>
        <v>0</v>
      </c>
      <c r="O174" s="1">
        <f t="shared" si="44"/>
        <v>0</v>
      </c>
      <c r="P174" s="1">
        <f t="shared" si="34"/>
        <v>44.9</v>
      </c>
      <c r="Q174" s="1">
        <f t="shared" si="35"/>
        <v>0</v>
      </c>
      <c r="R174" s="1">
        <f t="shared" si="36"/>
        <v>0</v>
      </c>
      <c r="S174" s="1">
        <f t="shared" si="37"/>
        <v>0</v>
      </c>
      <c r="U174" s="1">
        <f t="shared" si="39"/>
        <v>0</v>
      </c>
      <c r="V174" s="1">
        <f t="shared" si="40"/>
        <v>0</v>
      </c>
      <c r="W174" s="1">
        <f t="shared" si="41"/>
        <v>0</v>
      </c>
      <c r="X174" s="1">
        <f t="shared" si="42"/>
        <v>0</v>
      </c>
      <c r="Y174" s="1">
        <f t="shared" si="43"/>
        <v>0</v>
      </c>
    </row>
    <row r="175" spans="1:25">
      <c r="A175" s="5">
        <v>39687</v>
      </c>
      <c r="B175" s="1"/>
      <c r="D175" s="1">
        <v>9.91</v>
      </c>
      <c r="E175" t="s">
        <v>20</v>
      </c>
      <c r="F175" t="s">
        <v>5</v>
      </c>
      <c r="G175" t="s">
        <v>205</v>
      </c>
      <c r="H175" t="s">
        <v>78</v>
      </c>
      <c r="K175" s="1">
        <f t="shared" si="30"/>
        <v>9.91</v>
      </c>
      <c r="L175" s="1">
        <f t="shared" si="31"/>
        <v>0</v>
      </c>
      <c r="M175" s="1">
        <f t="shared" si="32"/>
        <v>0</v>
      </c>
      <c r="N175" s="1">
        <f t="shared" si="33"/>
        <v>0</v>
      </c>
      <c r="O175" s="1">
        <f t="shared" si="44"/>
        <v>0</v>
      </c>
      <c r="P175" s="1">
        <f t="shared" si="34"/>
        <v>9.91</v>
      </c>
      <c r="Q175" s="1">
        <f t="shared" si="35"/>
        <v>0</v>
      </c>
      <c r="R175" s="1">
        <f t="shared" si="36"/>
        <v>0</v>
      </c>
      <c r="S175" s="1">
        <f t="shared" si="37"/>
        <v>0</v>
      </c>
      <c r="U175" s="1">
        <f t="shared" si="39"/>
        <v>0</v>
      </c>
      <c r="V175" s="1">
        <f t="shared" si="40"/>
        <v>0</v>
      </c>
      <c r="W175" s="1">
        <f t="shared" si="41"/>
        <v>0</v>
      </c>
      <c r="X175" s="1">
        <f t="shared" si="42"/>
        <v>0</v>
      </c>
      <c r="Y175" s="1">
        <f t="shared" si="43"/>
        <v>0</v>
      </c>
    </row>
    <row r="176" spans="1:25">
      <c r="A176" s="5">
        <v>39688</v>
      </c>
      <c r="B176" s="1">
        <v>30</v>
      </c>
      <c r="C176" t="s">
        <v>56</v>
      </c>
      <c r="D176" s="1">
        <v>24.9</v>
      </c>
      <c r="E176" t="s">
        <v>20</v>
      </c>
      <c r="F176" t="s">
        <v>8</v>
      </c>
      <c r="G176" t="s">
        <v>207</v>
      </c>
      <c r="H176" t="s">
        <v>124</v>
      </c>
      <c r="K176" s="1">
        <f t="shared" si="30"/>
        <v>24.9</v>
      </c>
      <c r="L176" s="1">
        <f t="shared" si="31"/>
        <v>0</v>
      </c>
      <c r="M176" s="1">
        <f t="shared" si="32"/>
        <v>0</v>
      </c>
      <c r="N176" s="1">
        <f>IF(G176="caixa",D176,0)</f>
        <v>0</v>
      </c>
      <c r="O176" s="1">
        <f>IF(G176="bb",D176,0)</f>
        <v>0</v>
      </c>
      <c r="P176" s="1">
        <f t="shared" si="34"/>
        <v>0</v>
      </c>
      <c r="Q176" s="1">
        <f>IF(G176="banco real",D176,0)</f>
        <v>0</v>
      </c>
      <c r="R176" s="1">
        <f>IF(G176="itau",D176,0)</f>
        <v>0</v>
      </c>
      <c r="S176" s="1">
        <f>IF(G176="pseg",D176,0)</f>
        <v>0</v>
      </c>
      <c r="U176" s="1">
        <f t="shared" si="39"/>
        <v>0</v>
      </c>
      <c r="V176" s="1">
        <f t="shared" si="40"/>
        <v>0</v>
      </c>
      <c r="W176" s="1">
        <f t="shared" si="41"/>
        <v>0</v>
      </c>
      <c r="X176" s="1">
        <f t="shared" si="42"/>
        <v>0</v>
      </c>
      <c r="Y176" s="1">
        <f t="shared" si="43"/>
        <v>0</v>
      </c>
    </row>
    <row r="177" spans="1:25">
      <c r="A177" s="5">
        <v>39688</v>
      </c>
      <c r="B177" s="1"/>
      <c r="D177" s="1">
        <v>33</v>
      </c>
      <c r="E177" t="s">
        <v>20</v>
      </c>
      <c r="F177" t="s">
        <v>7</v>
      </c>
      <c r="G177" t="s">
        <v>117</v>
      </c>
      <c r="H177" t="s">
        <v>125</v>
      </c>
      <c r="K177" s="1">
        <f t="shared" si="30"/>
        <v>33</v>
      </c>
      <c r="L177" s="1">
        <f t="shared" si="31"/>
        <v>0</v>
      </c>
      <c r="M177" s="1">
        <f t="shared" si="32"/>
        <v>0</v>
      </c>
      <c r="N177" s="1">
        <f t="shared" si="33"/>
        <v>33</v>
      </c>
      <c r="O177" s="1">
        <f t="shared" si="44"/>
        <v>0</v>
      </c>
      <c r="P177" s="1">
        <f t="shared" si="34"/>
        <v>0</v>
      </c>
      <c r="Q177" s="1">
        <f t="shared" si="35"/>
        <v>0</v>
      </c>
      <c r="R177" s="1">
        <f t="shared" si="36"/>
        <v>0</v>
      </c>
      <c r="S177" s="1">
        <f t="shared" si="37"/>
        <v>0</v>
      </c>
      <c r="U177" s="1">
        <f t="shared" si="39"/>
        <v>0</v>
      </c>
      <c r="V177" s="1">
        <f t="shared" si="40"/>
        <v>0</v>
      </c>
      <c r="W177" s="1">
        <f t="shared" si="41"/>
        <v>0</v>
      </c>
      <c r="X177" s="1">
        <f t="shared" si="42"/>
        <v>0</v>
      </c>
      <c r="Y177" s="1">
        <f t="shared" si="43"/>
        <v>0</v>
      </c>
    </row>
    <row r="178" spans="1:25">
      <c r="A178" s="5">
        <v>39688</v>
      </c>
      <c r="B178" s="1"/>
      <c r="D178" s="1">
        <v>59.2</v>
      </c>
      <c r="E178" t="s">
        <v>19</v>
      </c>
      <c r="F178" t="s">
        <v>29</v>
      </c>
      <c r="K178" s="1">
        <f t="shared" si="30"/>
        <v>0</v>
      </c>
      <c r="L178" s="1">
        <f t="shared" si="31"/>
        <v>59.2</v>
      </c>
      <c r="M178" s="1">
        <f t="shared" si="32"/>
        <v>0</v>
      </c>
      <c r="N178" s="1">
        <f t="shared" si="33"/>
        <v>0</v>
      </c>
      <c r="O178" s="1">
        <f t="shared" si="44"/>
        <v>0</v>
      </c>
      <c r="P178" s="1">
        <f t="shared" si="34"/>
        <v>0</v>
      </c>
      <c r="Q178" s="1">
        <f t="shared" si="35"/>
        <v>0</v>
      </c>
      <c r="R178" s="1">
        <f t="shared" si="36"/>
        <v>0</v>
      </c>
      <c r="S178" s="1">
        <f t="shared" si="37"/>
        <v>0</v>
      </c>
      <c r="U178" s="1">
        <f t="shared" si="39"/>
        <v>0</v>
      </c>
      <c r="V178" s="1">
        <f t="shared" si="40"/>
        <v>0</v>
      </c>
      <c r="W178" s="1">
        <f t="shared" si="41"/>
        <v>0</v>
      </c>
      <c r="X178" s="1">
        <f t="shared" si="42"/>
        <v>0</v>
      </c>
      <c r="Y178" s="1">
        <f t="shared" si="43"/>
        <v>0</v>
      </c>
    </row>
    <row r="179" spans="1:25">
      <c r="A179" s="5">
        <v>39688</v>
      </c>
      <c r="B179" s="1"/>
      <c r="D179" s="1">
        <v>59</v>
      </c>
      <c r="E179" t="s">
        <v>21</v>
      </c>
      <c r="K179" s="1">
        <f t="shared" si="30"/>
        <v>0</v>
      </c>
      <c r="L179" s="1">
        <f t="shared" si="31"/>
        <v>0</v>
      </c>
      <c r="M179" s="1">
        <f t="shared" si="32"/>
        <v>59</v>
      </c>
      <c r="N179" s="1">
        <f t="shared" si="33"/>
        <v>0</v>
      </c>
      <c r="O179" s="1">
        <f t="shared" si="44"/>
        <v>0</v>
      </c>
      <c r="P179" s="1">
        <f t="shared" si="34"/>
        <v>0</v>
      </c>
      <c r="Q179" s="1">
        <f t="shared" si="35"/>
        <v>0</v>
      </c>
      <c r="R179" s="1">
        <f t="shared" si="36"/>
        <v>0</v>
      </c>
      <c r="S179" s="1">
        <f t="shared" si="37"/>
        <v>0</v>
      </c>
      <c r="U179" s="1">
        <f t="shared" si="39"/>
        <v>0</v>
      </c>
      <c r="V179" s="1">
        <f t="shared" si="40"/>
        <v>0</v>
      </c>
      <c r="W179" s="1">
        <f t="shared" si="41"/>
        <v>0</v>
      </c>
      <c r="X179" s="1">
        <f t="shared" si="42"/>
        <v>0</v>
      </c>
      <c r="Y179" s="1">
        <f t="shared" si="43"/>
        <v>0</v>
      </c>
    </row>
    <row r="180" spans="1:25">
      <c r="A180" s="5">
        <v>39689</v>
      </c>
      <c r="B180" s="1"/>
      <c r="D180" s="1">
        <v>29.9</v>
      </c>
      <c r="E180" t="s">
        <v>20</v>
      </c>
      <c r="F180" t="s">
        <v>8</v>
      </c>
      <c r="G180" t="s">
        <v>91</v>
      </c>
      <c r="K180" s="1">
        <f t="shared" si="30"/>
        <v>29.9</v>
      </c>
      <c r="L180" s="1">
        <f t="shared" si="31"/>
        <v>0</v>
      </c>
      <c r="M180" s="1">
        <f t="shared" si="32"/>
        <v>0</v>
      </c>
      <c r="N180" s="1">
        <f t="shared" si="33"/>
        <v>0</v>
      </c>
      <c r="O180" s="1">
        <f t="shared" si="44"/>
        <v>0</v>
      </c>
      <c r="P180" s="1">
        <f t="shared" si="34"/>
        <v>0</v>
      </c>
      <c r="Q180" s="1">
        <f t="shared" si="35"/>
        <v>0</v>
      </c>
      <c r="R180" s="1">
        <f t="shared" si="36"/>
        <v>29.9</v>
      </c>
      <c r="S180" s="1">
        <f t="shared" si="37"/>
        <v>0</v>
      </c>
      <c r="U180" s="1">
        <f t="shared" si="39"/>
        <v>0</v>
      </c>
      <c r="V180" s="1">
        <f t="shared" si="40"/>
        <v>0</v>
      </c>
      <c r="W180" s="1">
        <f t="shared" si="41"/>
        <v>0</v>
      </c>
      <c r="X180" s="1">
        <f t="shared" si="42"/>
        <v>0</v>
      </c>
      <c r="Y180" s="1">
        <f t="shared" si="43"/>
        <v>0</v>
      </c>
    </row>
    <row r="181" spans="1:25">
      <c r="A181" s="5">
        <v>39689</v>
      </c>
      <c r="B181" s="1"/>
      <c r="D181" s="1">
        <v>40</v>
      </c>
      <c r="E181" t="s">
        <v>20</v>
      </c>
      <c r="F181" t="s">
        <v>8</v>
      </c>
      <c r="G181" t="s">
        <v>204</v>
      </c>
      <c r="K181" s="1">
        <f t="shared" ref="K181:K200" si="45">IF(E181="lojas",D181,0)</f>
        <v>40</v>
      </c>
      <c r="L181" s="1">
        <f t="shared" ref="L181:L200" si="46">IF(E181="lanhouse",D181,0)</f>
        <v>0</v>
      </c>
      <c r="M181" s="1">
        <f t="shared" ref="M181:M200" si="47">IF(E181="celular",D181,0)</f>
        <v>0</v>
      </c>
      <c r="N181" s="1">
        <f t="shared" ref="N181:N200" si="48">IF(F181="caixa",D181,0)</f>
        <v>0</v>
      </c>
      <c r="O181" s="1">
        <f t="shared" ref="O181:O200" si="49">IF(F181="bb",D181,0)</f>
        <v>0</v>
      </c>
      <c r="P181" s="1">
        <f t="shared" si="34"/>
        <v>0</v>
      </c>
      <c r="Q181" s="1">
        <f t="shared" ref="Q181:Q200" si="50">IF(F181="banco real",D181,0)</f>
        <v>0</v>
      </c>
      <c r="R181" s="1">
        <f t="shared" ref="R181:R200" si="51">IF(F181="itau",D181,0)</f>
        <v>40</v>
      </c>
      <c r="S181" s="1">
        <f t="shared" ref="S181:S200" si="52">IF(F181="pseg",D181,0)</f>
        <v>0</v>
      </c>
      <c r="U181" s="1">
        <f t="shared" ref="U181:U200" si="53">IF(E181="dominios",D181,0)</f>
        <v>0</v>
      </c>
      <c r="V181" s="1">
        <f t="shared" ref="V181:V200" si="54">IF(C181="publicidade",B181,0)</f>
        <v>0</v>
      </c>
      <c r="W181" s="1">
        <f t="shared" ref="W181:W200" si="55">IF(C181="lanhouse",B181,0)</f>
        <v>0</v>
      </c>
      <c r="X181" s="1">
        <f t="shared" ref="X181:X200" si="56">IF(C181="lojapro",B181,0)</f>
        <v>0</v>
      </c>
      <c r="Y181" s="1">
        <f t="shared" si="43"/>
        <v>0</v>
      </c>
    </row>
    <row r="182" spans="1:25">
      <c r="A182" s="5">
        <v>39689</v>
      </c>
      <c r="B182" s="1"/>
      <c r="D182" s="1">
        <v>24.9</v>
      </c>
      <c r="E182" t="s">
        <v>20</v>
      </c>
      <c r="F182" t="s">
        <v>8</v>
      </c>
      <c r="G182" t="s">
        <v>208</v>
      </c>
      <c r="K182" s="1">
        <f t="shared" si="45"/>
        <v>24.9</v>
      </c>
      <c r="L182" s="1">
        <f t="shared" si="46"/>
        <v>0</v>
      </c>
      <c r="M182" s="1">
        <f t="shared" si="47"/>
        <v>0</v>
      </c>
      <c r="N182" s="1">
        <f t="shared" si="48"/>
        <v>0</v>
      </c>
      <c r="O182" s="1">
        <f t="shared" si="49"/>
        <v>0</v>
      </c>
      <c r="P182" s="1">
        <f t="shared" si="34"/>
        <v>0</v>
      </c>
      <c r="Q182" s="1">
        <f t="shared" si="50"/>
        <v>0</v>
      </c>
      <c r="R182" s="1">
        <f t="shared" si="51"/>
        <v>24.9</v>
      </c>
      <c r="S182" s="1">
        <f t="shared" si="52"/>
        <v>0</v>
      </c>
      <c r="U182" s="1">
        <f t="shared" si="53"/>
        <v>0</v>
      </c>
      <c r="V182" s="1">
        <f t="shared" si="54"/>
        <v>0</v>
      </c>
      <c r="W182" s="1">
        <f t="shared" si="55"/>
        <v>0</v>
      </c>
      <c r="X182" s="1">
        <f t="shared" si="56"/>
        <v>0</v>
      </c>
      <c r="Y182" s="1">
        <f t="shared" si="43"/>
        <v>0</v>
      </c>
    </row>
    <row r="183" spans="1:25">
      <c r="A183" s="5">
        <v>39689</v>
      </c>
      <c r="B183" s="1"/>
      <c r="D183" s="1">
        <v>20</v>
      </c>
      <c r="E183" t="s">
        <v>107</v>
      </c>
      <c r="F183" t="s">
        <v>8</v>
      </c>
      <c r="G183" t="s">
        <v>208</v>
      </c>
      <c r="K183" s="1">
        <f t="shared" si="45"/>
        <v>0</v>
      </c>
      <c r="L183" s="1">
        <f t="shared" si="46"/>
        <v>0</v>
      </c>
      <c r="M183" s="1">
        <f t="shared" si="47"/>
        <v>0</v>
      </c>
      <c r="N183" s="1">
        <f t="shared" si="48"/>
        <v>0</v>
      </c>
      <c r="O183" s="1">
        <f t="shared" si="49"/>
        <v>0</v>
      </c>
      <c r="P183" s="1">
        <f t="shared" si="34"/>
        <v>0</v>
      </c>
      <c r="Q183" s="1">
        <f t="shared" si="50"/>
        <v>0</v>
      </c>
      <c r="R183" s="1">
        <f t="shared" si="51"/>
        <v>20</v>
      </c>
      <c r="S183" s="1">
        <f t="shared" si="52"/>
        <v>0</v>
      </c>
      <c r="U183" s="1">
        <f t="shared" si="53"/>
        <v>0</v>
      </c>
      <c r="V183" s="1">
        <f t="shared" si="54"/>
        <v>0</v>
      </c>
      <c r="W183" s="1">
        <f t="shared" si="55"/>
        <v>0</v>
      </c>
      <c r="X183" s="1">
        <f t="shared" si="56"/>
        <v>0</v>
      </c>
      <c r="Y183" s="1">
        <f t="shared" si="43"/>
        <v>20</v>
      </c>
    </row>
    <row r="184" spans="1:25">
      <c r="A184" s="5">
        <v>39689</v>
      </c>
      <c r="B184" s="1"/>
      <c r="D184" s="1">
        <v>24.9</v>
      </c>
      <c r="E184" t="s">
        <v>20</v>
      </c>
      <c r="F184" t="s">
        <v>13</v>
      </c>
      <c r="G184" t="s">
        <v>105</v>
      </c>
      <c r="K184" s="1">
        <f t="shared" si="45"/>
        <v>24.9</v>
      </c>
      <c r="L184" s="1">
        <f t="shared" si="46"/>
        <v>0</v>
      </c>
      <c r="M184" s="1">
        <f t="shared" si="47"/>
        <v>0</v>
      </c>
      <c r="N184" s="1">
        <f t="shared" si="48"/>
        <v>0</v>
      </c>
      <c r="O184" s="1">
        <f t="shared" si="49"/>
        <v>0</v>
      </c>
      <c r="P184" s="1">
        <f t="shared" si="34"/>
        <v>0</v>
      </c>
      <c r="Q184" s="1">
        <f t="shared" si="50"/>
        <v>24.9</v>
      </c>
      <c r="R184" s="1">
        <f t="shared" si="51"/>
        <v>0</v>
      </c>
      <c r="S184" s="1">
        <f t="shared" si="52"/>
        <v>0</v>
      </c>
      <c r="U184" s="1">
        <f t="shared" si="53"/>
        <v>0</v>
      </c>
      <c r="V184" s="1">
        <f t="shared" si="54"/>
        <v>0</v>
      </c>
      <c r="W184" s="1">
        <f t="shared" si="55"/>
        <v>0</v>
      </c>
      <c r="X184" s="1">
        <f t="shared" si="56"/>
        <v>0</v>
      </c>
      <c r="Y184" s="1">
        <f t="shared" si="43"/>
        <v>0</v>
      </c>
    </row>
    <row r="185" spans="1:25">
      <c r="A185" s="5">
        <v>39690</v>
      </c>
      <c r="B185" s="1"/>
      <c r="D185" s="1">
        <v>100.51</v>
      </c>
      <c r="E185" t="s">
        <v>21</v>
      </c>
      <c r="K185" s="1">
        <f t="shared" si="45"/>
        <v>0</v>
      </c>
      <c r="L185" s="1">
        <f t="shared" si="46"/>
        <v>0</v>
      </c>
      <c r="M185" s="1">
        <f t="shared" si="47"/>
        <v>100.51</v>
      </c>
      <c r="N185" s="1">
        <f t="shared" si="48"/>
        <v>0</v>
      </c>
      <c r="O185" s="1">
        <f t="shared" si="49"/>
        <v>0</v>
      </c>
      <c r="P185" s="1">
        <f t="shared" si="34"/>
        <v>0</v>
      </c>
      <c r="Q185" s="1">
        <f t="shared" si="50"/>
        <v>0</v>
      </c>
      <c r="R185" s="1">
        <f t="shared" si="51"/>
        <v>0</v>
      </c>
      <c r="S185" s="1">
        <f t="shared" si="52"/>
        <v>0</v>
      </c>
      <c r="U185" s="1">
        <f t="shared" si="53"/>
        <v>0</v>
      </c>
      <c r="V185" s="1">
        <f t="shared" si="54"/>
        <v>0</v>
      </c>
      <c r="W185" s="1">
        <f t="shared" si="55"/>
        <v>0</v>
      </c>
      <c r="X185" s="1">
        <f t="shared" si="56"/>
        <v>0</v>
      </c>
      <c r="Y185" s="1">
        <f t="shared" si="43"/>
        <v>0</v>
      </c>
    </row>
    <row r="186" spans="1:25">
      <c r="A186" s="5">
        <v>39690</v>
      </c>
      <c r="B186" s="1">
        <v>219</v>
      </c>
      <c r="C186" t="s">
        <v>25</v>
      </c>
      <c r="D186" s="1">
        <v>63.22</v>
      </c>
      <c r="E186" t="s">
        <v>19</v>
      </c>
      <c r="F186" t="s">
        <v>29</v>
      </c>
      <c r="K186" s="1">
        <f t="shared" si="45"/>
        <v>0</v>
      </c>
      <c r="L186" s="1">
        <f t="shared" si="46"/>
        <v>63.22</v>
      </c>
      <c r="M186" s="1">
        <f t="shared" si="47"/>
        <v>0</v>
      </c>
      <c r="N186" s="1">
        <f t="shared" si="48"/>
        <v>0</v>
      </c>
      <c r="O186" s="1">
        <f t="shared" si="49"/>
        <v>0</v>
      </c>
      <c r="P186" s="1">
        <f t="shared" si="34"/>
        <v>0</v>
      </c>
      <c r="Q186" s="1">
        <f t="shared" si="50"/>
        <v>0</v>
      </c>
      <c r="R186" s="1">
        <f t="shared" si="51"/>
        <v>0</v>
      </c>
      <c r="S186" s="1">
        <f t="shared" si="52"/>
        <v>0</v>
      </c>
      <c r="U186" s="1">
        <f t="shared" si="53"/>
        <v>0</v>
      </c>
      <c r="V186" s="1">
        <f t="shared" si="54"/>
        <v>0</v>
      </c>
      <c r="W186" s="1">
        <f t="shared" si="55"/>
        <v>0</v>
      </c>
      <c r="X186" s="1">
        <f t="shared" si="56"/>
        <v>0</v>
      </c>
      <c r="Y186" s="1">
        <f t="shared" si="43"/>
        <v>0</v>
      </c>
    </row>
    <row r="187" spans="1:25">
      <c r="A187" s="5">
        <v>39689</v>
      </c>
      <c r="B187" s="1"/>
      <c r="D187" s="1">
        <v>46.13</v>
      </c>
      <c r="E187" t="s">
        <v>19</v>
      </c>
      <c r="F187" t="s">
        <v>29</v>
      </c>
      <c r="K187" s="1">
        <f t="shared" si="45"/>
        <v>0</v>
      </c>
      <c r="L187" s="1">
        <f t="shared" si="46"/>
        <v>46.13</v>
      </c>
      <c r="M187" s="1">
        <f t="shared" si="47"/>
        <v>0</v>
      </c>
      <c r="N187" s="1">
        <f t="shared" si="48"/>
        <v>0</v>
      </c>
      <c r="O187" s="1">
        <f t="shared" si="49"/>
        <v>0</v>
      </c>
      <c r="P187" s="1">
        <f t="shared" si="34"/>
        <v>0</v>
      </c>
      <c r="Q187" s="1">
        <f t="shared" si="50"/>
        <v>0</v>
      </c>
      <c r="R187" s="1">
        <f t="shared" si="51"/>
        <v>0</v>
      </c>
      <c r="S187" s="1">
        <f t="shared" si="52"/>
        <v>0</v>
      </c>
      <c r="U187" s="1">
        <f t="shared" si="53"/>
        <v>0</v>
      </c>
      <c r="V187" s="1">
        <f t="shared" si="54"/>
        <v>0</v>
      </c>
      <c r="W187" s="1">
        <f t="shared" si="55"/>
        <v>0</v>
      </c>
      <c r="X187" s="1">
        <f t="shared" si="56"/>
        <v>0</v>
      </c>
      <c r="Y187" s="1">
        <f t="shared" si="43"/>
        <v>0</v>
      </c>
    </row>
    <row r="188" spans="1:25">
      <c r="A188" s="5">
        <v>39689</v>
      </c>
      <c r="B188" s="1"/>
      <c r="D188" s="1">
        <v>79</v>
      </c>
      <c r="E188" t="s">
        <v>21</v>
      </c>
      <c r="K188" s="1">
        <f t="shared" si="45"/>
        <v>0</v>
      </c>
      <c r="L188" s="1">
        <f t="shared" si="46"/>
        <v>0</v>
      </c>
      <c r="M188" s="1">
        <f t="shared" si="47"/>
        <v>79</v>
      </c>
      <c r="N188" s="1">
        <f t="shared" si="48"/>
        <v>0</v>
      </c>
      <c r="O188" s="1">
        <f t="shared" si="49"/>
        <v>0</v>
      </c>
      <c r="P188" s="1">
        <f t="shared" si="34"/>
        <v>0</v>
      </c>
      <c r="Q188" s="1">
        <f t="shared" si="50"/>
        <v>0</v>
      </c>
      <c r="R188" s="1">
        <f t="shared" si="51"/>
        <v>0</v>
      </c>
      <c r="S188" s="1">
        <f t="shared" si="52"/>
        <v>0</v>
      </c>
      <c r="U188" s="1">
        <f t="shared" si="53"/>
        <v>0</v>
      </c>
      <c r="V188" s="1">
        <f t="shared" si="54"/>
        <v>0</v>
      </c>
      <c r="W188" s="1">
        <f t="shared" si="55"/>
        <v>0</v>
      </c>
      <c r="X188" s="1">
        <f t="shared" si="56"/>
        <v>0</v>
      </c>
      <c r="Y188" s="1">
        <f t="shared" si="43"/>
        <v>0</v>
      </c>
    </row>
    <row r="189" spans="1:25">
      <c r="A189" s="5">
        <v>39689</v>
      </c>
      <c r="B189" s="1"/>
      <c r="D189" s="1">
        <v>24.9</v>
      </c>
      <c r="E189" t="s">
        <v>20</v>
      </c>
      <c r="F189" t="s">
        <v>5</v>
      </c>
      <c r="G189" t="s">
        <v>211</v>
      </c>
      <c r="K189" s="1">
        <f t="shared" si="45"/>
        <v>24.9</v>
      </c>
      <c r="L189" s="1">
        <f t="shared" si="46"/>
        <v>0</v>
      </c>
      <c r="M189" s="1">
        <f t="shared" si="47"/>
        <v>0</v>
      </c>
      <c r="N189" s="1">
        <f t="shared" si="48"/>
        <v>0</v>
      </c>
      <c r="O189" s="1">
        <f t="shared" si="49"/>
        <v>0</v>
      </c>
      <c r="P189" s="1">
        <f t="shared" si="34"/>
        <v>24.9</v>
      </c>
      <c r="Q189" s="1">
        <f t="shared" si="50"/>
        <v>0</v>
      </c>
      <c r="R189" s="1">
        <f t="shared" si="51"/>
        <v>0</v>
      </c>
      <c r="S189" s="1">
        <f t="shared" si="52"/>
        <v>0</v>
      </c>
      <c r="U189" s="1">
        <f t="shared" si="53"/>
        <v>0</v>
      </c>
      <c r="V189" s="1">
        <f t="shared" si="54"/>
        <v>0</v>
      </c>
      <c r="W189" s="1">
        <f t="shared" si="55"/>
        <v>0</v>
      </c>
      <c r="X189" s="1">
        <f t="shared" si="56"/>
        <v>0</v>
      </c>
      <c r="Y189" s="1">
        <f t="shared" si="43"/>
        <v>0</v>
      </c>
    </row>
    <row r="190" spans="1:25">
      <c r="A190" s="5"/>
      <c r="B190" s="1"/>
      <c r="D190" s="1"/>
      <c r="K190" s="1">
        <f t="shared" si="45"/>
        <v>0</v>
      </c>
      <c r="L190" s="1">
        <f t="shared" si="46"/>
        <v>0</v>
      </c>
      <c r="M190" s="1">
        <f t="shared" si="47"/>
        <v>0</v>
      </c>
      <c r="N190" s="1">
        <f t="shared" si="48"/>
        <v>0</v>
      </c>
      <c r="O190" s="1">
        <f t="shared" si="49"/>
        <v>0</v>
      </c>
      <c r="P190" s="1">
        <f t="shared" si="34"/>
        <v>0</v>
      </c>
      <c r="Q190" s="1">
        <f t="shared" si="50"/>
        <v>0</v>
      </c>
      <c r="R190" s="1">
        <f t="shared" si="51"/>
        <v>0</v>
      </c>
      <c r="S190" s="1">
        <f t="shared" si="52"/>
        <v>0</v>
      </c>
      <c r="U190" s="1">
        <f t="shared" si="53"/>
        <v>0</v>
      </c>
      <c r="V190" s="1">
        <f t="shared" si="54"/>
        <v>0</v>
      </c>
      <c r="W190" s="1">
        <f t="shared" si="55"/>
        <v>0</v>
      </c>
      <c r="X190" s="1">
        <f t="shared" si="56"/>
        <v>0</v>
      </c>
      <c r="Y190" s="1">
        <f t="shared" si="43"/>
        <v>0</v>
      </c>
    </row>
    <row r="191" spans="1:25">
      <c r="A191" s="5"/>
      <c r="B191" s="1"/>
      <c r="D191" s="1"/>
      <c r="K191" s="1">
        <f t="shared" si="45"/>
        <v>0</v>
      </c>
      <c r="L191" s="1">
        <f t="shared" si="46"/>
        <v>0</v>
      </c>
      <c r="M191" s="1">
        <f t="shared" si="47"/>
        <v>0</v>
      </c>
      <c r="N191" s="1">
        <f t="shared" si="48"/>
        <v>0</v>
      </c>
      <c r="O191" s="1">
        <f t="shared" si="49"/>
        <v>0</v>
      </c>
      <c r="P191" s="1">
        <f t="shared" si="34"/>
        <v>0</v>
      </c>
      <c r="Q191" s="1">
        <f t="shared" si="50"/>
        <v>0</v>
      </c>
      <c r="R191" s="1">
        <f t="shared" si="51"/>
        <v>0</v>
      </c>
      <c r="S191" s="1">
        <f t="shared" si="52"/>
        <v>0</v>
      </c>
      <c r="U191" s="1">
        <f t="shared" si="53"/>
        <v>0</v>
      </c>
      <c r="V191" s="1">
        <f t="shared" si="54"/>
        <v>0</v>
      </c>
      <c r="W191" s="1">
        <f t="shared" si="55"/>
        <v>0</v>
      </c>
      <c r="X191" s="1">
        <f t="shared" si="56"/>
        <v>0</v>
      </c>
      <c r="Y191" s="1">
        <f t="shared" si="43"/>
        <v>0</v>
      </c>
    </row>
    <row r="192" spans="1:25">
      <c r="A192" s="5"/>
      <c r="B192" s="1"/>
      <c r="D192" s="1"/>
      <c r="K192" s="1">
        <f t="shared" si="45"/>
        <v>0</v>
      </c>
      <c r="L192" s="1">
        <f t="shared" si="46"/>
        <v>0</v>
      </c>
      <c r="M192" s="1">
        <f t="shared" si="47"/>
        <v>0</v>
      </c>
      <c r="N192" s="1">
        <f t="shared" si="48"/>
        <v>0</v>
      </c>
      <c r="O192" s="1">
        <f t="shared" si="49"/>
        <v>0</v>
      </c>
      <c r="P192" s="1">
        <f t="shared" si="34"/>
        <v>0</v>
      </c>
      <c r="Q192" s="1">
        <f t="shared" si="50"/>
        <v>0</v>
      </c>
      <c r="R192" s="1">
        <f t="shared" si="51"/>
        <v>0</v>
      </c>
      <c r="S192" s="1">
        <f t="shared" si="52"/>
        <v>0</v>
      </c>
      <c r="U192" s="1">
        <f t="shared" si="53"/>
        <v>0</v>
      </c>
      <c r="V192" s="1">
        <f t="shared" si="54"/>
        <v>0</v>
      </c>
      <c r="W192" s="1">
        <f t="shared" si="55"/>
        <v>0</v>
      </c>
      <c r="X192" s="1">
        <f t="shared" si="56"/>
        <v>0</v>
      </c>
      <c r="Y192" s="1">
        <f t="shared" si="43"/>
        <v>0</v>
      </c>
    </row>
    <row r="193" spans="1:25">
      <c r="A193" s="5"/>
      <c r="B193" s="1"/>
      <c r="D193" s="1"/>
      <c r="K193" s="1">
        <f t="shared" si="45"/>
        <v>0</v>
      </c>
      <c r="L193" s="1">
        <f t="shared" si="46"/>
        <v>0</v>
      </c>
      <c r="M193" s="1">
        <f t="shared" si="47"/>
        <v>0</v>
      </c>
      <c r="N193" s="1">
        <f t="shared" si="48"/>
        <v>0</v>
      </c>
      <c r="O193" s="1">
        <f t="shared" si="49"/>
        <v>0</v>
      </c>
      <c r="P193" s="1">
        <f t="shared" si="34"/>
        <v>0</v>
      </c>
      <c r="Q193" s="1">
        <f t="shared" si="50"/>
        <v>0</v>
      </c>
      <c r="R193" s="1">
        <f t="shared" si="51"/>
        <v>0</v>
      </c>
      <c r="S193" s="1">
        <f t="shared" si="52"/>
        <v>0</v>
      </c>
      <c r="U193" s="1">
        <f t="shared" si="53"/>
        <v>0</v>
      </c>
      <c r="V193" s="1">
        <f t="shared" si="54"/>
        <v>0</v>
      </c>
      <c r="W193" s="1">
        <f t="shared" si="55"/>
        <v>0</v>
      </c>
      <c r="X193" s="1">
        <f t="shared" si="56"/>
        <v>0</v>
      </c>
      <c r="Y193" s="1">
        <f t="shared" si="43"/>
        <v>0</v>
      </c>
    </row>
    <row r="194" spans="1:25">
      <c r="A194" s="5"/>
      <c r="B194" s="1"/>
      <c r="D194" s="1"/>
      <c r="K194" s="1">
        <f t="shared" si="45"/>
        <v>0</v>
      </c>
      <c r="L194" s="1">
        <f t="shared" si="46"/>
        <v>0</v>
      </c>
      <c r="M194" s="1">
        <f t="shared" si="47"/>
        <v>0</v>
      </c>
      <c r="N194" s="1">
        <f t="shared" si="48"/>
        <v>0</v>
      </c>
      <c r="O194" s="1">
        <f t="shared" si="49"/>
        <v>0</v>
      </c>
      <c r="P194" s="1">
        <f t="shared" si="34"/>
        <v>0</v>
      </c>
      <c r="Q194" s="1">
        <f t="shared" si="50"/>
        <v>0</v>
      </c>
      <c r="R194" s="1">
        <f t="shared" si="51"/>
        <v>0</v>
      </c>
      <c r="S194" s="1">
        <f t="shared" si="52"/>
        <v>0</v>
      </c>
      <c r="U194" s="1">
        <f t="shared" si="53"/>
        <v>0</v>
      </c>
      <c r="V194" s="1">
        <f t="shared" si="54"/>
        <v>0</v>
      </c>
      <c r="W194" s="1">
        <f t="shared" si="55"/>
        <v>0</v>
      </c>
      <c r="X194" s="1">
        <f t="shared" si="56"/>
        <v>0</v>
      </c>
      <c r="Y194" s="1">
        <f t="shared" si="43"/>
        <v>0</v>
      </c>
    </row>
    <row r="195" spans="1:25">
      <c r="A195" s="5"/>
      <c r="B195" s="1"/>
      <c r="D195" s="1"/>
      <c r="K195" s="1">
        <f t="shared" si="45"/>
        <v>0</v>
      </c>
      <c r="L195" s="1">
        <f t="shared" si="46"/>
        <v>0</v>
      </c>
      <c r="M195" s="1">
        <f t="shared" si="47"/>
        <v>0</v>
      </c>
      <c r="N195" s="1">
        <f t="shared" si="48"/>
        <v>0</v>
      </c>
      <c r="O195" s="1">
        <f t="shared" si="49"/>
        <v>0</v>
      </c>
      <c r="P195" s="1">
        <f t="shared" ref="P195:P200" si="57">IF(F195="bradesco",D195,0)</f>
        <v>0</v>
      </c>
      <c r="Q195" s="1">
        <f t="shared" si="50"/>
        <v>0</v>
      </c>
      <c r="R195" s="1">
        <f t="shared" si="51"/>
        <v>0</v>
      </c>
      <c r="S195" s="1">
        <f t="shared" si="52"/>
        <v>0</v>
      </c>
      <c r="U195" s="1">
        <f t="shared" si="53"/>
        <v>0</v>
      </c>
      <c r="V195" s="1">
        <f t="shared" si="54"/>
        <v>0</v>
      </c>
      <c r="W195" s="1">
        <f t="shared" si="55"/>
        <v>0</v>
      </c>
      <c r="X195" s="1">
        <f t="shared" si="56"/>
        <v>0</v>
      </c>
      <c r="Y195" s="1">
        <f t="shared" ref="Y195:Y200" si="58">IF(E195="serviços",D195,0)</f>
        <v>0</v>
      </c>
    </row>
    <row r="196" spans="1:25">
      <c r="A196" s="5"/>
      <c r="B196" s="1"/>
      <c r="D196" s="1"/>
      <c r="K196" s="1">
        <f t="shared" si="45"/>
        <v>0</v>
      </c>
      <c r="L196" s="1">
        <f t="shared" si="46"/>
        <v>0</v>
      </c>
      <c r="M196" s="1">
        <f t="shared" si="47"/>
        <v>0</v>
      </c>
      <c r="N196" s="1">
        <f t="shared" si="48"/>
        <v>0</v>
      </c>
      <c r="O196" s="1">
        <f t="shared" si="49"/>
        <v>0</v>
      </c>
      <c r="P196" s="1">
        <f t="shared" si="57"/>
        <v>0</v>
      </c>
      <c r="Q196" s="1">
        <f t="shared" si="50"/>
        <v>0</v>
      </c>
      <c r="R196" s="1">
        <f t="shared" si="51"/>
        <v>0</v>
      </c>
      <c r="S196" s="1">
        <f t="shared" si="52"/>
        <v>0</v>
      </c>
      <c r="U196" s="1">
        <f t="shared" si="53"/>
        <v>0</v>
      </c>
      <c r="V196" s="1">
        <f t="shared" si="54"/>
        <v>0</v>
      </c>
      <c r="W196" s="1">
        <f t="shared" si="55"/>
        <v>0</v>
      </c>
      <c r="X196" s="1">
        <f t="shared" si="56"/>
        <v>0</v>
      </c>
      <c r="Y196" s="1">
        <f t="shared" si="58"/>
        <v>0</v>
      </c>
    </row>
    <row r="197" spans="1:25">
      <c r="A197" s="5"/>
      <c r="B197" s="1"/>
      <c r="D197" s="1"/>
      <c r="K197" s="1">
        <f t="shared" si="45"/>
        <v>0</v>
      </c>
      <c r="L197" s="1">
        <f t="shared" si="46"/>
        <v>0</v>
      </c>
      <c r="M197" s="1">
        <f t="shared" si="47"/>
        <v>0</v>
      </c>
      <c r="N197" s="1">
        <f t="shared" si="48"/>
        <v>0</v>
      </c>
      <c r="O197" s="1">
        <f t="shared" si="49"/>
        <v>0</v>
      </c>
      <c r="P197" s="1">
        <f t="shared" si="57"/>
        <v>0</v>
      </c>
      <c r="Q197" s="1">
        <f t="shared" si="50"/>
        <v>0</v>
      </c>
      <c r="R197" s="1">
        <f t="shared" si="51"/>
        <v>0</v>
      </c>
      <c r="S197" s="1">
        <f t="shared" si="52"/>
        <v>0</v>
      </c>
      <c r="U197" s="1">
        <f t="shared" si="53"/>
        <v>0</v>
      </c>
      <c r="V197" s="1">
        <f t="shared" si="54"/>
        <v>0</v>
      </c>
      <c r="W197" s="1">
        <f t="shared" si="55"/>
        <v>0</v>
      </c>
      <c r="X197" s="1">
        <f t="shared" si="56"/>
        <v>0</v>
      </c>
      <c r="Y197" s="1">
        <f t="shared" si="58"/>
        <v>0</v>
      </c>
    </row>
    <row r="198" spans="1:25">
      <c r="A198" s="5"/>
      <c r="B198" s="1"/>
      <c r="D198" s="1"/>
      <c r="K198" s="1">
        <f t="shared" si="45"/>
        <v>0</v>
      </c>
      <c r="L198" s="1">
        <f t="shared" si="46"/>
        <v>0</v>
      </c>
      <c r="M198" s="1">
        <f t="shared" si="47"/>
        <v>0</v>
      </c>
      <c r="N198" s="1">
        <f t="shared" si="48"/>
        <v>0</v>
      </c>
      <c r="O198" s="1">
        <f t="shared" si="49"/>
        <v>0</v>
      </c>
      <c r="P198" s="1">
        <f t="shared" si="57"/>
        <v>0</v>
      </c>
      <c r="Q198" s="1">
        <f t="shared" si="50"/>
        <v>0</v>
      </c>
      <c r="R198" s="1">
        <f t="shared" si="51"/>
        <v>0</v>
      </c>
      <c r="S198" s="1">
        <f t="shared" si="52"/>
        <v>0</v>
      </c>
      <c r="U198" s="1">
        <f t="shared" si="53"/>
        <v>0</v>
      </c>
      <c r="V198" s="1">
        <f t="shared" si="54"/>
        <v>0</v>
      </c>
      <c r="W198" s="1">
        <f t="shared" si="55"/>
        <v>0</v>
      </c>
      <c r="X198" s="1">
        <f t="shared" si="56"/>
        <v>0</v>
      </c>
      <c r="Y198" s="1">
        <f t="shared" si="58"/>
        <v>0</v>
      </c>
    </row>
    <row r="199" spans="1:25">
      <c r="A199" s="5"/>
      <c r="B199" s="1"/>
      <c r="D199" s="1"/>
      <c r="K199" s="1">
        <f t="shared" si="45"/>
        <v>0</v>
      </c>
      <c r="L199" s="1">
        <f t="shared" si="46"/>
        <v>0</v>
      </c>
      <c r="M199" s="1">
        <f t="shared" si="47"/>
        <v>0</v>
      </c>
      <c r="N199" s="1">
        <f t="shared" si="48"/>
        <v>0</v>
      </c>
      <c r="O199" s="1">
        <f t="shared" si="49"/>
        <v>0</v>
      </c>
      <c r="P199" s="1">
        <f t="shared" si="57"/>
        <v>0</v>
      </c>
      <c r="Q199" s="1">
        <f t="shared" si="50"/>
        <v>0</v>
      </c>
      <c r="R199" s="1">
        <f t="shared" si="51"/>
        <v>0</v>
      </c>
      <c r="S199" s="1">
        <f t="shared" si="52"/>
        <v>0</v>
      </c>
      <c r="U199" s="1">
        <f t="shared" si="53"/>
        <v>0</v>
      </c>
      <c r="V199" s="1">
        <f t="shared" si="54"/>
        <v>0</v>
      </c>
      <c r="W199" s="1">
        <f t="shared" si="55"/>
        <v>0</v>
      </c>
      <c r="X199" s="1">
        <f t="shared" si="56"/>
        <v>0</v>
      </c>
      <c r="Y199" s="1">
        <f t="shared" si="58"/>
        <v>0</v>
      </c>
    </row>
    <row r="200" spans="1:25">
      <c r="A200" s="5"/>
      <c r="B200" s="1"/>
      <c r="D200" s="1"/>
      <c r="K200" s="1">
        <f t="shared" si="45"/>
        <v>0</v>
      </c>
      <c r="L200" s="1">
        <f t="shared" si="46"/>
        <v>0</v>
      </c>
      <c r="M200" s="1">
        <f t="shared" si="47"/>
        <v>0</v>
      </c>
      <c r="N200" s="1">
        <f t="shared" si="48"/>
        <v>0</v>
      </c>
      <c r="O200" s="1">
        <f t="shared" si="49"/>
        <v>0</v>
      </c>
      <c r="P200" s="1">
        <f t="shared" si="57"/>
        <v>0</v>
      </c>
      <c r="Q200" s="1">
        <f t="shared" si="50"/>
        <v>0</v>
      </c>
      <c r="R200" s="1">
        <f t="shared" si="51"/>
        <v>0</v>
      </c>
      <c r="S200" s="1">
        <f t="shared" si="52"/>
        <v>0</v>
      </c>
      <c r="U200" s="1">
        <f t="shared" si="53"/>
        <v>0</v>
      </c>
      <c r="V200" s="1">
        <f t="shared" si="54"/>
        <v>0</v>
      </c>
      <c r="W200" s="1">
        <f t="shared" si="55"/>
        <v>0</v>
      </c>
      <c r="X200" s="1">
        <f t="shared" si="56"/>
        <v>0</v>
      </c>
      <c r="Y200" s="1">
        <f t="shared" si="58"/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00"/>
  <sheetViews>
    <sheetView topLeftCell="A67" workbookViewId="0">
      <selection activeCell="G83" sqref="G83"/>
    </sheetView>
  </sheetViews>
  <sheetFormatPr defaultRowHeight="15"/>
  <cols>
    <col min="2" max="2" width="10.5703125" bestFit="1" customWidth="1"/>
    <col min="3" max="3" width="11.42578125" bestFit="1" customWidth="1"/>
    <col min="4" max="4" width="12.140625" bestFit="1" customWidth="1"/>
    <col min="7" max="7" width="13.7109375" customWidth="1"/>
    <col min="8" max="8" width="12.140625" bestFit="1" customWidth="1"/>
    <col min="9" max="9" width="14.28515625" bestFit="1" customWidth="1"/>
    <col min="11" max="11" width="10.5703125" bestFit="1" customWidth="1"/>
    <col min="15" max="15" width="9.5703125" bestFit="1" customWidth="1"/>
    <col min="20" max="20" width="9.5703125" bestFit="1" customWidth="1"/>
    <col min="22" max="22" width="11.42578125" bestFit="1" customWidth="1"/>
    <col min="23" max="23" width="9.5703125" bestFit="1" customWidth="1"/>
    <col min="24" max="24" width="10.5703125" bestFit="1" customWidth="1"/>
  </cols>
  <sheetData>
    <row r="1" spans="1:25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  <c r="W1" t="s">
        <v>19</v>
      </c>
      <c r="X1" t="s">
        <v>132</v>
      </c>
      <c r="Y1" t="s">
        <v>107</v>
      </c>
    </row>
    <row r="2" spans="1:25">
      <c r="A2" s="5">
        <v>39692</v>
      </c>
      <c r="B2" s="4"/>
      <c r="D2" s="1">
        <v>12.9</v>
      </c>
      <c r="E2" t="s">
        <v>20</v>
      </c>
      <c r="F2" t="s">
        <v>6</v>
      </c>
      <c r="G2" s="6" t="s">
        <v>1</v>
      </c>
      <c r="H2" s="6" t="s">
        <v>0</v>
      </c>
      <c r="I2" s="6"/>
      <c r="K2" s="1">
        <f>IF(E2="lojas",D2,0)</f>
        <v>12.9</v>
      </c>
      <c r="L2" s="1">
        <f>IF(E2="lanhouse",D2,0)</f>
        <v>0</v>
      </c>
      <c r="M2" s="1">
        <f>IF(E2="celular",D2,0)</f>
        <v>0</v>
      </c>
      <c r="N2" s="1">
        <f>IF(F2="caixa",D2,0)</f>
        <v>0</v>
      </c>
      <c r="O2" s="1">
        <f>IF(F2="bb",D2,0)</f>
        <v>12.9</v>
      </c>
      <c r="P2" s="1">
        <f>IF(F2="bradesco",D2,0)</f>
        <v>0</v>
      </c>
      <c r="Q2" s="1">
        <f>IF(F2="banco real",D2,0)</f>
        <v>0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  <c r="W2" s="1">
        <f>IF(C2="lanhouse",B2,0)</f>
        <v>0</v>
      </c>
      <c r="X2" s="1">
        <f>IF(C2="lojapro",B2,0)</f>
        <v>0</v>
      </c>
      <c r="Y2" s="1">
        <f>IF(E2="serviços",D2,0)</f>
        <v>0</v>
      </c>
    </row>
    <row r="3" spans="1:25" ht="15.75">
      <c r="A3" s="5">
        <v>39692</v>
      </c>
      <c r="B3" s="4">
        <v>300</v>
      </c>
      <c r="C3" t="s">
        <v>126</v>
      </c>
      <c r="D3" s="1">
        <v>24.9</v>
      </c>
      <c r="E3" t="s">
        <v>20</v>
      </c>
      <c r="F3" t="s">
        <v>8</v>
      </c>
      <c r="G3" s="8">
        <f>SUM(D2:D180)</f>
        <v>5115.4499999999925</v>
      </c>
      <c r="H3" s="7">
        <f>SUM(B2:B180)</f>
        <v>3836.13</v>
      </c>
      <c r="I3" s="12">
        <f>SUM(G3-H3)</f>
        <v>1279.3199999999924</v>
      </c>
      <c r="K3" s="1">
        <f t="shared" ref="K3:K66" si="0">IF(E3="lojas",D3,0)</f>
        <v>24.9</v>
      </c>
      <c r="L3" s="1">
        <f t="shared" ref="L3:L66" si="1">IF(E3="lanhouse",D3,0)</f>
        <v>0</v>
      </c>
      <c r="M3" s="1">
        <f t="shared" ref="M3:M66" si="2">IF(E3="celular",D3,0)</f>
        <v>0</v>
      </c>
      <c r="N3" s="1">
        <f t="shared" ref="N3:N66" si="3">IF(F3="caixa",D3,0)</f>
        <v>0</v>
      </c>
      <c r="O3" s="1">
        <f t="shared" ref="O3:O66" si="4">IF(F3="bb",D3,0)</f>
        <v>0</v>
      </c>
      <c r="P3" s="1">
        <f t="shared" ref="P3:P66" si="5">IF(F3="bradesco",D3,0)</f>
        <v>0</v>
      </c>
      <c r="Q3" s="1">
        <f t="shared" ref="Q3:Q66" si="6">IF(F3="banco real",D3,0)</f>
        <v>0</v>
      </c>
      <c r="R3" s="1">
        <f t="shared" ref="R3:R66" si="7">IF(F3="itau",D3,0)</f>
        <v>24.9</v>
      </c>
      <c r="S3" s="1">
        <f t="shared" ref="S3:S66" si="8">IF(F3="pseg",D3,0)</f>
        <v>0</v>
      </c>
      <c r="T3" s="1">
        <f t="shared" ref="T3:T66" si="9">IF(C3="pessoal",B3,0)</f>
        <v>0</v>
      </c>
      <c r="U3" s="1">
        <f t="shared" ref="U3:U66" si="10">IF(E3="dominios",D3,0)</f>
        <v>0</v>
      </c>
      <c r="V3" s="1">
        <f t="shared" ref="V3:V66" si="11">IF(C3="publicidade",B3,0)</f>
        <v>300</v>
      </c>
      <c r="W3" s="1">
        <f t="shared" ref="W3:W66" si="12">IF(C3="lanhouse",B3,0)</f>
        <v>0</v>
      </c>
      <c r="X3" s="1">
        <f t="shared" ref="X3:X66" si="13">IF(C3="lojapro",B3,0)</f>
        <v>0</v>
      </c>
      <c r="Y3" s="1">
        <f t="shared" ref="Y3:Y66" si="14">IF(E3="serviços",D3,0)</f>
        <v>0</v>
      </c>
    </row>
    <row r="4" spans="1:25">
      <c r="A4" s="5">
        <v>39692</v>
      </c>
      <c r="B4" s="1">
        <v>495.28</v>
      </c>
      <c r="C4" t="s">
        <v>132</v>
      </c>
      <c r="D4" s="1">
        <v>61.35</v>
      </c>
      <c r="E4" t="s">
        <v>19</v>
      </c>
      <c r="F4" t="s">
        <v>29</v>
      </c>
      <c r="H4" t="s">
        <v>1</v>
      </c>
      <c r="I4" t="s">
        <v>0</v>
      </c>
      <c r="K4" s="1">
        <f t="shared" si="0"/>
        <v>0</v>
      </c>
      <c r="L4" s="1">
        <f t="shared" si="1"/>
        <v>61.35</v>
      </c>
      <c r="M4" s="1">
        <f t="shared" si="2"/>
        <v>0</v>
      </c>
      <c r="N4" s="1">
        <f t="shared" si="3"/>
        <v>0</v>
      </c>
      <c r="O4" s="1">
        <f t="shared" si="4"/>
        <v>0</v>
      </c>
      <c r="P4" s="1">
        <f t="shared" si="5"/>
        <v>0</v>
      </c>
      <c r="Q4" s="1">
        <f t="shared" si="6"/>
        <v>0</v>
      </c>
      <c r="R4" s="1">
        <f t="shared" si="7"/>
        <v>0</v>
      </c>
      <c r="S4" s="1">
        <f t="shared" si="8"/>
        <v>0</v>
      </c>
      <c r="T4" s="1">
        <f t="shared" si="9"/>
        <v>0</v>
      </c>
      <c r="U4" s="1">
        <f t="shared" si="10"/>
        <v>0</v>
      </c>
      <c r="V4" s="1">
        <f t="shared" si="11"/>
        <v>0</v>
      </c>
      <c r="W4" s="1">
        <f t="shared" si="12"/>
        <v>0</v>
      </c>
      <c r="X4" s="1">
        <f t="shared" si="13"/>
        <v>495.28</v>
      </c>
      <c r="Y4" s="1">
        <f t="shared" si="14"/>
        <v>0</v>
      </c>
    </row>
    <row r="5" spans="1:25">
      <c r="A5" s="5">
        <v>39692</v>
      </c>
      <c r="B5" s="1">
        <f>11.77-9.27</f>
        <v>2.5</v>
      </c>
      <c r="C5" t="s">
        <v>132</v>
      </c>
      <c r="D5" s="1">
        <v>9.9</v>
      </c>
      <c r="E5" t="s">
        <v>20</v>
      </c>
      <c r="F5" t="s">
        <v>6</v>
      </c>
      <c r="G5" t="s">
        <v>209</v>
      </c>
      <c r="H5" s="11">
        <f>SUM(L2:L180)</f>
        <v>462.75</v>
      </c>
      <c r="J5" s="17" t="s">
        <v>19</v>
      </c>
      <c r="K5" s="1">
        <f t="shared" si="0"/>
        <v>9.9</v>
      </c>
      <c r="L5" s="1">
        <f t="shared" si="1"/>
        <v>0</v>
      </c>
      <c r="M5" s="1">
        <f t="shared" si="2"/>
        <v>0</v>
      </c>
      <c r="N5" s="1">
        <f t="shared" si="3"/>
        <v>0</v>
      </c>
      <c r="O5" s="1">
        <f t="shared" si="4"/>
        <v>9.9</v>
      </c>
      <c r="P5" s="1">
        <f t="shared" si="5"/>
        <v>0</v>
      </c>
      <c r="Q5" s="1">
        <f t="shared" si="6"/>
        <v>0</v>
      </c>
      <c r="R5" s="1">
        <f t="shared" si="7"/>
        <v>0</v>
      </c>
      <c r="S5" s="1">
        <f t="shared" si="8"/>
        <v>0</v>
      </c>
      <c r="T5" s="1">
        <f t="shared" si="9"/>
        <v>0</v>
      </c>
      <c r="U5" s="1">
        <f t="shared" si="10"/>
        <v>0</v>
      </c>
      <c r="V5" s="1">
        <f t="shared" si="11"/>
        <v>0</v>
      </c>
      <c r="W5" s="1">
        <f t="shared" si="12"/>
        <v>0</v>
      </c>
      <c r="X5" s="1">
        <f t="shared" si="13"/>
        <v>2.5</v>
      </c>
      <c r="Y5" s="1">
        <f t="shared" si="14"/>
        <v>0</v>
      </c>
    </row>
    <row r="6" spans="1:25">
      <c r="A6" s="5">
        <v>39692</v>
      </c>
      <c r="B6" s="1">
        <v>200</v>
      </c>
      <c r="C6" t="s">
        <v>126</v>
      </c>
      <c r="D6" s="1">
        <v>415</v>
      </c>
      <c r="E6" t="s">
        <v>21</v>
      </c>
      <c r="H6" s="10">
        <f>SUM(K2:K180)</f>
        <v>2969.2000000000044</v>
      </c>
      <c r="J6" s="18" t="s">
        <v>20</v>
      </c>
      <c r="K6" s="1">
        <f t="shared" si="0"/>
        <v>0</v>
      </c>
      <c r="L6" s="1">
        <f t="shared" si="1"/>
        <v>0</v>
      </c>
      <c r="M6" s="1">
        <f t="shared" si="2"/>
        <v>415</v>
      </c>
      <c r="N6" s="1">
        <f t="shared" si="3"/>
        <v>0</v>
      </c>
      <c r="O6" s="1">
        <f t="shared" si="4"/>
        <v>0</v>
      </c>
      <c r="P6" s="1">
        <f t="shared" si="5"/>
        <v>0</v>
      </c>
      <c r="Q6" s="1">
        <f t="shared" si="6"/>
        <v>0</v>
      </c>
      <c r="R6" s="1">
        <f t="shared" si="7"/>
        <v>0</v>
      </c>
      <c r="S6" s="1">
        <f t="shared" si="8"/>
        <v>0</v>
      </c>
      <c r="T6" s="1">
        <f t="shared" si="9"/>
        <v>0</v>
      </c>
      <c r="U6" s="1">
        <f t="shared" si="10"/>
        <v>0</v>
      </c>
      <c r="V6" s="1">
        <f t="shared" si="11"/>
        <v>200</v>
      </c>
      <c r="W6" s="1">
        <f t="shared" si="12"/>
        <v>0</v>
      </c>
      <c r="X6" s="1">
        <f t="shared" si="13"/>
        <v>0</v>
      </c>
      <c r="Y6" s="1">
        <f t="shared" si="14"/>
        <v>0</v>
      </c>
    </row>
    <row r="7" spans="1:25">
      <c r="A7" s="5">
        <v>39692</v>
      </c>
      <c r="B7" s="1">
        <v>50</v>
      </c>
      <c r="C7" t="s">
        <v>126</v>
      </c>
      <c r="D7" s="1">
        <v>24.9</v>
      </c>
      <c r="E7" t="s">
        <v>20</v>
      </c>
      <c r="F7" t="s">
        <v>5</v>
      </c>
      <c r="G7" s="9" t="s">
        <v>210</v>
      </c>
      <c r="H7" s="1">
        <f>SUM(M2:M180)</f>
        <v>814.1</v>
      </c>
      <c r="J7" t="s">
        <v>21</v>
      </c>
      <c r="K7" s="1">
        <f t="shared" si="0"/>
        <v>24.9</v>
      </c>
      <c r="L7" s="1">
        <f t="shared" si="1"/>
        <v>0</v>
      </c>
      <c r="M7" s="1">
        <f t="shared" si="2"/>
        <v>0</v>
      </c>
      <c r="N7" s="1">
        <f t="shared" si="3"/>
        <v>0</v>
      </c>
      <c r="O7" s="1">
        <f t="shared" si="4"/>
        <v>0</v>
      </c>
      <c r="P7" s="1">
        <f t="shared" si="5"/>
        <v>24.9</v>
      </c>
      <c r="Q7" s="1">
        <f t="shared" si="6"/>
        <v>0</v>
      </c>
      <c r="R7" s="1">
        <f t="shared" si="7"/>
        <v>0</v>
      </c>
      <c r="S7" s="1">
        <f t="shared" si="8"/>
        <v>0</v>
      </c>
      <c r="T7" s="1">
        <f t="shared" si="9"/>
        <v>0</v>
      </c>
      <c r="U7" s="1">
        <f t="shared" si="10"/>
        <v>0</v>
      </c>
      <c r="V7" s="1">
        <f t="shared" si="11"/>
        <v>50</v>
      </c>
      <c r="W7" s="1">
        <f t="shared" si="12"/>
        <v>0</v>
      </c>
      <c r="X7" s="1">
        <f t="shared" si="13"/>
        <v>0</v>
      </c>
      <c r="Y7" s="1">
        <f t="shared" si="14"/>
        <v>0</v>
      </c>
    </row>
    <row r="8" spans="1:25">
      <c r="A8" s="5">
        <v>39692</v>
      </c>
      <c r="B8" s="1">
        <v>60</v>
      </c>
      <c r="C8" t="s">
        <v>19</v>
      </c>
      <c r="D8" s="1">
        <v>22.9</v>
      </c>
      <c r="E8" t="s">
        <v>20</v>
      </c>
      <c r="F8" t="s">
        <v>5</v>
      </c>
      <c r="G8" s="13" t="s">
        <v>137</v>
      </c>
      <c r="H8" s="14">
        <f>SUM(U2:U180)</f>
        <v>309.39999999999998</v>
      </c>
      <c r="J8" s="19" t="s">
        <v>56</v>
      </c>
      <c r="K8" s="1">
        <f t="shared" si="0"/>
        <v>22.9</v>
      </c>
      <c r="L8" s="1">
        <f t="shared" si="1"/>
        <v>0</v>
      </c>
      <c r="M8" s="1">
        <f t="shared" si="2"/>
        <v>0</v>
      </c>
      <c r="N8" s="1">
        <f t="shared" si="3"/>
        <v>0</v>
      </c>
      <c r="O8" s="1">
        <f t="shared" si="4"/>
        <v>0</v>
      </c>
      <c r="P8" s="1">
        <f t="shared" si="5"/>
        <v>22.9</v>
      </c>
      <c r="Q8" s="1">
        <f t="shared" si="6"/>
        <v>0</v>
      </c>
      <c r="R8" s="1">
        <f t="shared" si="7"/>
        <v>0</v>
      </c>
      <c r="S8" s="1">
        <f t="shared" si="8"/>
        <v>0</v>
      </c>
      <c r="T8" s="1">
        <f t="shared" si="9"/>
        <v>0</v>
      </c>
      <c r="U8" s="1">
        <f t="shared" si="10"/>
        <v>0</v>
      </c>
      <c r="V8" s="1">
        <f t="shared" si="11"/>
        <v>0</v>
      </c>
      <c r="W8" s="1">
        <f t="shared" si="12"/>
        <v>60</v>
      </c>
      <c r="X8" s="1">
        <f t="shared" si="13"/>
        <v>0</v>
      </c>
      <c r="Y8" s="1">
        <f t="shared" si="14"/>
        <v>0</v>
      </c>
    </row>
    <row r="9" spans="1:25">
      <c r="A9" s="5">
        <v>39692</v>
      </c>
      <c r="B9" s="4">
        <v>88.95</v>
      </c>
      <c r="C9" t="s">
        <v>19</v>
      </c>
      <c r="D9" s="1">
        <v>24.9</v>
      </c>
      <c r="E9" t="s">
        <v>20</v>
      </c>
      <c r="F9" t="s">
        <v>5</v>
      </c>
      <c r="G9" s="1"/>
      <c r="H9" s="13">
        <f>SUM(Y2:Y200)</f>
        <v>70</v>
      </c>
      <c r="J9" t="s">
        <v>107</v>
      </c>
      <c r="K9" s="1">
        <f t="shared" si="0"/>
        <v>24.9</v>
      </c>
      <c r="L9" s="1">
        <f t="shared" si="1"/>
        <v>0</v>
      </c>
      <c r="M9" s="1">
        <f t="shared" si="2"/>
        <v>0</v>
      </c>
      <c r="N9" s="1">
        <f t="shared" si="3"/>
        <v>0</v>
      </c>
      <c r="O9" s="1">
        <f t="shared" si="4"/>
        <v>0</v>
      </c>
      <c r="P9" s="1">
        <f t="shared" si="5"/>
        <v>24.9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0</v>
      </c>
      <c r="U9" s="1">
        <f t="shared" si="10"/>
        <v>0</v>
      </c>
      <c r="V9" s="1">
        <f t="shared" si="11"/>
        <v>0</v>
      </c>
      <c r="W9" s="1">
        <f t="shared" si="12"/>
        <v>88.95</v>
      </c>
      <c r="X9" s="1">
        <f t="shared" si="13"/>
        <v>0</v>
      </c>
      <c r="Y9" s="1">
        <f t="shared" si="14"/>
        <v>0</v>
      </c>
    </row>
    <row r="10" spans="1:25">
      <c r="A10" s="5">
        <v>39692</v>
      </c>
      <c r="B10" s="4">
        <v>19.079999999999998</v>
      </c>
      <c r="C10" t="s">
        <v>19</v>
      </c>
      <c r="D10" s="1">
        <v>24.9</v>
      </c>
      <c r="E10" t="s">
        <v>20</v>
      </c>
      <c r="F10" t="s">
        <v>8</v>
      </c>
      <c r="G10" s="1" t="s">
        <v>112</v>
      </c>
      <c r="H10" t="s">
        <v>7</v>
      </c>
      <c r="I10" s="13">
        <f>SUM(N2:N180)</f>
        <v>499.2999999999999</v>
      </c>
      <c r="K10" s="1">
        <f t="shared" si="0"/>
        <v>24.9</v>
      </c>
      <c r="L10" s="1">
        <f t="shared" si="1"/>
        <v>0</v>
      </c>
      <c r="M10" s="1">
        <f t="shared" si="2"/>
        <v>0</v>
      </c>
      <c r="N10" s="1">
        <f t="shared" si="3"/>
        <v>0</v>
      </c>
      <c r="O10" s="1">
        <f t="shared" si="4"/>
        <v>0</v>
      </c>
      <c r="P10" s="1">
        <f t="shared" si="5"/>
        <v>0</v>
      </c>
      <c r="Q10" s="1">
        <f t="shared" si="6"/>
        <v>0</v>
      </c>
      <c r="R10" s="1">
        <f t="shared" si="7"/>
        <v>24.9</v>
      </c>
      <c r="S10" s="1">
        <f t="shared" si="8"/>
        <v>0</v>
      </c>
      <c r="T10" s="1">
        <f t="shared" si="9"/>
        <v>0</v>
      </c>
      <c r="U10" s="1">
        <f t="shared" si="10"/>
        <v>0</v>
      </c>
      <c r="V10" s="1">
        <f t="shared" si="11"/>
        <v>0</v>
      </c>
      <c r="W10" s="1">
        <f t="shared" si="12"/>
        <v>19.079999999999998</v>
      </c>
      <c r="X10" s="1">
        <f t="shared" si="13"/>
        <v>0</v>
      </c>
      <c r="Y10" s="1">
        <f t="shared" si="14"/>
        <v>0</v>
      </c>
    </row>
    <row r="11" spans="1:25">
      <c r="A11" s="5">
        <v>39692</v>
      </c>
      <c r="B11" s="1">
        <v>17.5</v>
      </c>
      <c r="C11" t="s">
        <v>19</v>
      </c>
      <c r="D11" s="1">
        <v>40</v>
      </c>
      <c r="E11" t="s">
        <v>107</v>
      </c>
      <c r="F11" t="s">
        <v>6</v>
      </c>
      <c r="G11" s="1" t="s">
        <v>63</v>
      </c>
      <c r="H11" t="s">
        <v>6</v>
      </c>
      <c r="I11" s="13">
        <f>SUM(O2:O180)</f>
        <v>629.89999999999975</v>
      </c>
      <c r="K11" s="1">
        <f t="shared" si="0"/>
        <v>0</v>
      </c>
      <c r="L11" s="1">
        <f t="shared" si="1"/>
        <v>0</v>
      </c>
      <c r="M11" s="1">
        <f t="shared" si="2"/>
        <v>0</v>
      </c>
      <c r="N11" s="1">
        <f t="shared" si="3"/>
        <v>0</v>
      </c>
      <c r="O11" s="1">
        <f t="shared" si="4"/>
        <v>40</v>
      </c>
      <c r="P11" s="1">
        <f t="shared" si="5"/>
        <v>0</v>
      </c>
      <c r="Q11" s="1">
        <f t="shared" si="6"/>
        <v>0</v>
      </c>
      <c r="R11" s="1">
        <f t="shared" si="7"/>
        <v>0</v>
      </c>
      <c r="S11" s="1">
        <f t="shared" si="8"/>
        <v>0</v>
      </c>
      <c r="T11" s="1">
        <f t="shared" si="9"/>
        <v>0</v>
      </c>
      <c r="U11" s="1">
        <f t="shared" si="10"/>
        <v>0</v>
      </c>
      <c r="V11" s="1">
        <f t="shared" si="11"/>
        <v>0</v>
      </c>
      <c r="W11" s="1">
        <f t="shared" si="12"/>
        <v>17.5</v>
      </c>
      <c r="X11" s="1">
        <f t="shared" si="13"/>
        <v>0</v>
      </c>
      <c r="Y11" s="1">
        <f t="shared" si="14"/>
        <v>40</v>
      </c>
    </row>
    <row r="12" spans="1:25">
      <c r="A12" s="5">
        <v>39692</v>
      </c>
      <c r="B12" s="1">
        <v>12</v>
      </c>
      <c r="C12" t="s">
        <v>25</v>
      </c>
      <c r="D12" s="1">
        <v>24.9</v>
      </c>
      <c r="E12" t="s">
        <v>20</v>
      </c>
      <c r="F12" t="s">
        <v>6</v>
      </c>
      <c r="G12" s="1" t="s">
        <v>212</v>
      </c>
      <c r="H12" t="s">
        <v>5</v>
      </c>
      <c r="I12" s="13">
        <f>SUM(P2:P80)</f>
        <v>695.99999999999989</v>
      </c>
      <c r="K12" s="1">
        <f t="shared" si="0"/>
        <v>24.9</v>
      </c>
      <c r="L12" s="1">
        <f t="shared" si="1"/>
        <v>0</v>
      </c>
      <c r="M12" s="1">
        <f t="shared" si="2"/>
        <v>0</v>
      </c>
      <c r="N12" s="1">
        <f t="shared" si="3"/>
        <v>0</v>
      </c>
      <c r="O12" s="1">
        <f t="shared" si="4"/>
        <v>24.9</v>
      </c>
      <c r="P12" s="1">
        <f t="shared" si="5"/>
        <v>0</v>
      </c>
      <c r="Q12" s="1">
        <f t="shared" si="6"/>
        <v>0</v>
      </c>
      <c r="R12" s="1">
        <f t="shared" si="7"/>
        <v>0</v>
      </c>
      <c r="S12" s="1">
        <f t="shared" si="8"/>
        <v>0</v>
      </c>
      <c r="T12" s="1">
        <f t="shared" si="9"/>
        <v>12</v>
      </c>
      <c r="U12" s="1">
        <f t="shared" si="10"/>
        <v>0</v>
      </c>
      <c r="V12" s="1">
        <f t="shared" si="11"/>
        <v>0</v>
      </c>
      <c r="W12" s="1">
        <f t="shared" si="12"/>
        <v>0</v>
      </c>
      <c r="X12" s="1">
        <f t="shared" si="13"/>
        <v>0</v>
      </c>
      <c r="Y12" s="1">
        <f t="shared" si="14"/>
        <v>0</v>
      </c>
    </row>
    <row r="13" spans="1:25">
      <c r="A13" s="5">
        <v>39692</v>
      </c>
      <c r="B13" s="1">
        <v>80</v>
      </c>
      <c r="C13" t="s">
        <v>19</v>
      </c>
      <c r="D13" s="1">
        <v>39.9</v>
      </c>
      <c r="E13" t="s">
        <v>56</v>
      </c>
      <c r="F13" t="s">
        <v>6</v>
      </c>
      <c r="G13" s="1" t="s">
        <v>212</v>
      </c>
      <c r="H13" t="s">
        <v>13</v>
      </c>
      <c r="I13" s="13">
        <f>SUM(Q2:Q189)</f>
        <v>194.4</v>
      </c>
      <c r="K13" s="1">
        <f t="shared" si="0"/>
        <v>0</v>
      </c>
      <c r="L13" s="1">
        <f t="shared" si="1"/>
        <v>0</v>
      </c>
      <c r="M13" s="1">
        <f t="shared" si="2"/>
        <v>0</v>
      </c>
      <c r="N13" s="1">
        <f t="shared" si="3"/>
        <v>0</v>
      </c>
      <c r="O13" s="1">
        <f t="shared" si="4"/>
        <v>39.9</v>
      </c>
      <c r="P13" s="1">
        <f t="shared" si="5"/>
        <v>0</v>
      </c>
      <c r="Q13" s="1">
        <f t="shared" si="6"/>
        <v>0</v>
      </c>
      <c r="R13" s="1">
        <f t="shared" si="7"/>
        <v>0</v>
      </c>
      <c r="S13" s="1">
        <f t="shared" si="8"/>
        <v>0</v>
      </c>
      <c r="T13" s="1">
        <f t="shared" si="9"/>
        <v>0</v>
      </c>
      <c r="U13" s="1">
        <f t="shared" si="10"/>
        <v>39.9</v>
      </c>
      <c r="V13" s="1">
        <f t="shared" si="11"/>
        <v>0</v>
      </c>
      <c r="W13" s="1">
        <f t="shared" si="12"/>
        <v>80</v>
      </c>
      <c r="X13" s="1">
        <f t="shared" si="13"/>
        <v>0</v>
      </c>
      <c r="Y13" s="1">
        <f t="shared" si="14"/>
        <v>0</v>
      </c>
    </row>
    <row r="14" spans="1:25">
      <c r="A14" s="5">
        <v>39693</v>
      </c>
      <c r="B14" s="4">
        <v>69.900000000000006</v>
      </c>
      <c r="C14" t="s">
        <v>132</v>
      </c>
      <c r="D14" s="1">
        <v>76.239999999999995</v>
      </c>
      <c r="E14" t="s">
        <v>19</v>
      </c>
      <c r="F14" t="s">
        <v>29</v>
      </c>
      <c r="G14" s="1"/>
      <c r="H14" t="s">
        <v>8</v>
      </c>
      <c r="I14" s="13">
        <f>SUM(R2:R189)</f>
        <v>683.0999999999998</v>
      </c>
      <c r="K14" s="1">
        <f t="shared" si="0"/>
        <v>0</v>
      </c>
      <c r="L14" s="1">
        <f t="shared" si="1"/>
        <v>76.239999999999995</v>
      </c>
      <c r="M14" s="1">
        <f t="shared" si="2"/>
        <v>0</v>
      </c>
      <c r="N14" s="1">
        <f t="shared" si="3"/>
        <v>0</v>
      </c>
      <c r="O14" s="1">
        <f t="shared" si="4"/>
        <v>0</v>
      </c>
      <c r="P14" s="1">
        <f t="shared" si="5"/>
        <v>0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0</v>
      </c>
      <c r="U14" s="1">
        <f t="shared" si="10"/>
        <v>0</v>
      </c>
      <c r="V14" s="1">
        <f t="shared" si="11"/>
        <v>0</v>
      </c>
      <c r="W14" s="1">
        <f t="shared" si="12"/>
        <v>0</v>
      </c>
      <c r="X14" s="1">
        <f t="shared" si="13"/>
        <v>69.900000000000006</v>
      </c>
      <c r="Y14" s="1">
        <f t="shared" si="14"/>
        <v>0</v>
      </c>
    </row>
    <row r="15" spans="1:25">
      <c r="A15" s="5">
        <v>39693</v>
      </c>
      <c r="B15" s="4"/>
      <c r="D15" s="1">
        <v>124</v>
      </c>
      <c r="E15" t="s">
        <v>21</v>
      </c>
      <c r="G15" s="1"/>
      <c r="H15" t="s">
        <v>33</v>
      </c>
      <c r="I15" s="13">
        <f>SUM(S2:S199)</f>
        <v>490</v>
      </c>
      <c r="K15" s="1">
        <f t="shared" si="0"/>
        <v>0</v>
      </c>
      <c r="L15" s="1">
        <f t="shared" si="1"/>
        <v>0</v>
      </c>
      <c r="M15" s="1">
        <f t="shared" si="2"/>
        <v>124</v>
      </c>
      <c r="N15" s="1">
        <f t="shared" si="3"/>
        <v>0</v>
      </c>
      <c r="O15" s="1">
        <f t="shared" si="4"/>
        <v>0</v>
      </c>
      <c r="P15" s="1">
        <f t="shared" si="5"/>
        <v>0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0</v>
      </c>
      <c r="U15" s="1">
        <f t="shared" si="10"/>
        <v>0</v>
      </c>
      <c r="V15" s="1">
        <f t="shared" si="11"/>
        <v>0</v>
      </c>
      <c r="W15" s="1">
        <f t="shared" si="12"/>
        <v>0</v>
      </c>
      <c r="X15" s="1">
        <f t="shared" si="13"/>
        <v>0</v>
      </c>
      <c r="Y15" s="1">
        <f t="shared" si="14"/>
        <v>0</v>
      </c>
    </row>
    <row r="16" spans="1:25">
      <c r="A16" s="5">
        <v>39694</v>
      </c>
      <c r="B16" s="1"/>
      <c r="D16" s="1">
        <v>490</v>
      </c>
      <c r="E16" t="s">
        <v>33</v>
      </c>
      <c r="F16" t="s">
        <v>33</v>
      </c>
      <c r="G16" s="1"/>
      <c r="I16" s="13">
        <f>SUM(I10:I15)</f>
        <v>3192.6999999999994</v>
      </c>
      <c r="K16" s="1">
        <f t="shared" si="0"/>
        <v>0</v>
      </c>
      <c r="L16" s="1">
        <f t="shared" si="1"/>
        <v>0</v>
      </c>
      <c r="M16" s="1">
        <f t="shared" si="2"/>
        <v>0</v>
      </c>
      <c r="N16" s="1">
        <f t="shared" si="3"/>
        <v>0</v>
      </c>
      <c r="O16" s="1">
        <f t="shared" si="4"/>
        <v>0</v>
      </c>
      <c r="P16" s="1">
        <f t="shared" si="5"/>
        <v>0</v>
      </c>
      <c r="Q16" s="1">
        <f t="shared" si="6"/>
        <v>0</v>
      </c>
      <c r="R16" s="1">
        <f t="shared" si="7"/>
        <v>0</v>
      </c>
      <c r="S16" s="1">
        <f t="shared" si="8"/>
        <v>490</v>
      </c>
      <c r="T16" s="1">
        <f t="shared" si="9"/>
        <v>0</v>
      </c>
      <c r="U16" s="1">
        <f t="shared" si="10"/>
        <v>0</v>
      </c>
      <c r="V16" s="1">
        <f t="shared" si="11"/>
        <v>0</v>
      </c>
      <c r="W16" s="1">
        <f t="shared" si="12"/>
        <v>0</v>
      </c>
      <c r="X16" s="1">
        <f t="shared" si="13"/>
        <v>0</v>
      </c>
      <c r="Y16" s="1">
        <f t="shared" si="14"/>
        <v>0</v>
      </c>
    </row>
    <row r="17" spans="1:25">
      <c r="A17" s="5">
        <v>39694</v>
      </c>
      <c r="B17" s="1"/>
      <c r="D17" s="1">
        <v>44.9</v>
      </c>
      <c r="E17" t="s">
        <v>20</v>
      </c>
      <c r="F17" t="s">
        <v>8</v>
      </c>
      <c r="G17" s="1" t="s">
        <v>213</v>
      </c>
      <c r="K17" s="1">
        <f t="shared" si="0"/>
        <v>44.9</v>
      </c>
      <c r="L17" s="1">
        <f t="shared" si="1"/>
        <v>0</v>
      </c>
      <c r="M17" s="1">
        <f t="shared" si="2"/>
        <v>0</v>
      </c>
      <c r="N17" s="1">
        <f t="shared" si="3"/>
        <v>0</v>
      </c>
      <c r="O17" s="1">
        <f t="shared" si="4"/>
        <v>0</v>
      </c>
      <c r="P17" s="1">
        <f t="shared" si="5"/>
        <v>0</v>
      </c>
      <c r="Q17" s="1">
        <f t="shared" si="6"/>
        <v>0</v>
      </c>
      <c r="R17" s="1">
        <f t="shared" si="7"/>
        <v>44.9</v>
      </c>
      <c r="S17" s="1">
        <f t="shared" si="8"/>
        <v>0</v>
      </c>
      <c r="T17" s="1">
        <f t="shared" si="9"/>
        <v>0</v>
      </c>
      <c r="U17" s="1">
        <f t="shared" si="10"/>
        <v>0</v>
      </c>
      <c r="V17" s="1">
        <f t="shared" si="11"/>
        <v>0</v>
      </c>
      <c r="W17" s="1">
        <f t="shared" si="12"/>
        <v>0</v>
      </c>
      <c r="X17" s="1">
        <f t="shared" si="13"/>
        <v>0</v>
      </c>
      <c r="Y17" s="1">
        <f t="shared" si="14"/>
        <v>0</v>
      </c>
    </row>
    <row r="18" spans="1:25">
      <c r="A18" s="5">
        <v>39694</v>
      </c>
      <c r="B18" s="4"/>
      <c r="D18" s="1">
        <v>50.69</v>
      </c>
      <c r="E18" t="s">
        <v>19</v>
      </c>
      <c r="F18" t="s">
        <v>29</v>
      </c>
      <c r="G18" s="1"/>
      <c r="H18" t="s">
        <v>51</v>
      </c>
      <c r="I18" s="7">
        <f>SUM(T2:T151)</f>
        <v>12</v>
      </c>
      <c r="K18" s="1">
        <f t="shared" si="0"/>
        <v>0</v>
      </c>
      <c r="L18" s="1">
        <f t="shared" si="1"/>
        <v>50.69</v>
      </c>
      <c r="M18" s="1">
        <f t="shared" si="2"/>
        <v>0</v>
      </c>
      <c r="N18" s="1">
        <f t="shared" si="3"/>
        <v>0</v>
      </c>
      <c r="O18" s="1">
        <f t="shared" si="4"/>
        <v>0</v>
      </c>
      <c r="P18" s="1">
        <f t="shared" si="5"/>
        <v>0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0</v>
      </c>
      <c r="U18" s="1">
        <f t="shared" si="10"/>
        <v>0</v>
      </c>
      <c r="V18" s="1">
        <f t="shared" si="11"/>
        <v>0</v>
      </c>
      <c r="W18" s="1">
        <f t="shared" si="12"/>
        <v>0</v>
      </c>
      <c r="X18" s="1">
        <f t="shared" si="13"/>
        <v>0</v>
      </c>
      <c r="Y18" s="1">
        <f t="shared" si="14"/>
        <v>0</v>
      </c>
    </row>
    <row r="19" spans="1:25">
      <c r="A19" s="5">
        <v>39695</v>
      </c>
      <c r="B19" s="4"/>
      <c r="D19" s="1">
        <v>24.9</v>
      </c>
      <c r="E19" t="s">
        <v>20</v>
      </c>
      <c r="F19" t="s">
        <v>5</v>
      </c>
      <c r="G19" s="1" t="s">
        <v>214</v>
      </c>
      <c r="H19" t="s">
        <v>126</v>
      </c>
      <c r="I19" s="7">
        <f>SUM(V2:V180)</f>
        <v>1390</v>
      </c>
      <c r="K19" s="1">
        <f t="shared" si="0"/>
        <v>24.9</v>
      </c>
      <c r="L19" s="1">
        <f t="shared" si="1"/>
        <v>0</v>
      </c>
      <c r="M19" s="1">
        <f t="shared" si="2"/>
        <v>0</v>
      </c>
      <c r="N19" s="1">
        <f t="shared" si="3"/>
        <v>0</v>
      </c>
      <c r="O19" s="1">
        <f t="shared" si="4"/>
        <v>0</v>
      </c>
      <c r="P19" s="1">
        <f t="shared" si="5"/>
        <v>24.9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0</v>
      </c>
      <c r="U19" s="1">
        <f t="shared" si="10"/>
        <v>0</v>
      </c>
      <c r="V19" s="1">
        <f t="shared" si="11"/>
        <v>0</v>
      </c>
      <c r="W19" s="1">
        <f t="shared" si="12"/>
        <v>0</v>
      </c>
      <c r="X19" s="1">
        <f t="shared" si="13"/>
        <v>0</v>
      </c>
      <c r="Y19" s="1">
        <f t="shared" si="14"/>
        <v>0</v>
      </c>
    </row>
    <row r="20" spans="1:25">
      <c r="A20" s="5">
        <v>39694</v>
      </c>
      <c r="B20" s="1"/>
      <c r="D20" s="1">
        <v>111</v>
      </c>
      <c r="E20" t="s">
        <v>21</v>
      </c>
      <c r="G20" s="1"/>
      <c r="H20" t="s">
        <v>19</v>
      </c>
      <c r="I20" s="7">
        <f>SUM(W2:W200)</f>
        <v>646.21</v>
      </c>
      <c r="K20" s="1">
        <f t="shared" si="0"/>
        <v>0</v>
      </c>
      <c r="L20" s="1">
        <f t="shared" si="1"/>
        <v>0</v>
      </c>
      <c r="M20" s="1">
        <f t="shared" si="2"/>
        <v>111</v>
      </c>
      <c r="N20" s="1">
        <f t="shared" si="3"/>
        <v>0</v>
      </c>
      <c r="O20" s="1">
        <f t="shared" si="4"/>
        <v>0</v>
      </c>
      <c r="P20" s="1">
        <f t="shared" si="5"/>
        <v>0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0</v>
      </c>
      <c r="U20" s="1">
        <f t="shared" si="10"/>
        <v>0</v>
      </c>
      <c r="V20" s="1">
        <f t="shared" si="11"/>
        <v>0</v>
      </c>
      <c r="W20" s="1">
        <f t="shared" si="12"/>
        <v>0</v>
      </c>
      <c r="X20" s="1">
        <f t="shared" si="13"/>
        <v>0</v>
      </c>
      <c r="Y20" s="1">
        <f t="shared" si="14"/>
        <v>0</v>
      </c>
    </row>
    <row r="21" spans="1:25">
      <c r="A21" s="5">
        <v>39695</v>
      </c>
      <c r="B21" s="1"/>
      <c r="D21" s="1">
        <v>40</v>
      </c>
      <c r="E21" t="s">
        <v>20</v>
      </c>
      <c r="F21" t="s">
        <v>8</v>
      </c>
      <c r="G21" s="1" t="s">
        <v>149</v>
      </c>
      <c r="H21" t="s">
        <v>132</v>
      </c>
      <c r="I21" s="7">
        <f>SUM(X2:X200)</f>
        <v>567.67999999999995</v>
      </c>
      <c r="K21" s="1">
        <f t="shared" si="0"/>
        <v>40</v>
      </c>
      <c r="L21" s="1">
        <f t="shared" si="1"/>
        <v>0</v>
      </c>
      <c r="M21" s="1">
        <f t="shared" si="2"/>
        <v>0</v>
      </c>
      <c r="N21" s="1">
        <f t="shared" si="3"/>
        <v>0</v>
      </c>
      <c r="O21" s="1">
        <f t="shared" si="4"/>
        <v>0</v>
      </c>
      <c r="P21" s="1">
        <f t="shared" si="5"/>
        <v>0</v>
      </c>
      <c r="Q21" s="1">
        <f t="shared" si="6"/>
        <v>0</v>
      </c>
      <c r="R21" s="1">
        <f t="shared" si="7"/>
        <v>40</v>
      </c>
      <c r="S21" s="1">
        <f t="shared" si="8"/>
        <v>0</v>
      </c>
      <c r="T21" s="1">
        <f t="shared" si="9"/>
        <v>0</v>
      </c>
      <c r="U21" s="1">
        <f t="shared" si="10"/>
        <v>0</v>
      </c>
      <c r="V21" s="1">
        <f t="shared" si="11"/>
        <v>0</v>
      </c>
      <c r="W21" s="1">
        <f t="shared" si="12"/>
        <v>0</v>
      </c>
      <c r="X21" s="1">
        <f t="shared" si="13"/>
        <v>0</v>
      </c>
      <c r="Y21" s="1">
        <f t="shared" si="14"/>
        <v>0</v>
      </c>
    </row>
    <row r="22" spans="1:25">
      <c r="A22" s="5">
        <v>39695</v>
      </c>
      <c r="B22" s="4"/>
      <c r="D22" s="1">
        <v>24.9</v>
      </c>
      <c r="E22" t="s">
        <v>20</v>
      </c>
      <c r="F22" t="s">
        <v>6</v>
      </c>
      <c r="G22" s="1" t="s">
        <v>115</v>
      </c>
      <c r="K22" s="1">
        <f t="shared" si="0"/>
        <v>24.9</v>
      </c>
      <c r="L22" s="1">
        <f t="shared" si="1"/>
        <v>0</v>
      </c>
      <c r="M22" s="1">
        <f t="shared" si="2"/>
        <v>0</v>
      </c>
      <c r="N22" s="1">
        <f t="shared" si="3"/>
        <v>0</v>
      </c>
      <c r="O22" s="1">
        <f t="shared" si="4"/>
        <v>24.9</v>
      </c>
      <c r="P22" s="1">
        <f t="shared" si="5"/>
        <v>0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0</v>
      </c>
      <c r="U22" s="1">
        <f t="shared" si="10"/>
        <v>0</v>
      </c>
      <c r="V22" s="1">
        <f t="shared" si="11"/>
        <v>0</v>
      </c>
      <c r="W22" s="1">
        <f t="shared" si="12"/>
        <v>0</v>
      </c>
      <c r="X22" s="1">
        <f t="shared" si="13"/>
        <v>0</v>
      </c>
      <c r="Y22" s="1">
        <f t="shared" si="14"/>
        <v>0</v>
      </c>
    </row>
    <row r="23" spans="1:25">
      <c r="A23" s="5">
        <v>39695</v>
      </c>
      <c r="B23" s="4"/>
      <c r="D23" s="1">
        <v>12.9</v>
      </c>
      <c r="E23" t="s">
        <v>20</v>
      </c>
      <c r="F23" t="s">
        <v>6</v>
      </c>
      <c r="G23" s="1" t="s">
        <v>139</v>
      </c>
      <c r="K23" s="1">
        <f t="shared" si="0"/>
        <v>12.9</v>
      </c>
      <c r="L23" s="1">
        <f t="shared" si="1"/>
        <v>0</v>
      </c>
      <c r="M23" s="1">
        <f t="shared" si="2"/>
        <v>0</v>
      </c>
      <c r="N23" s="1">
        <f t="shared" si="3"/>
        <v>0</v>
      </c>
      <c r="O23" s="1">
        <f t="shared" si="4"/>
        <v>12.9</v>
      </c>
      <c r="P23" s="1">
        <f t="shared" si="5"/>
        <v>0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0</v>
      </c>
      <c r="U23" s="1">
        <f t="shared" si="10"/>
        <v>0</v>
      </c>
      <c r="V23" s="1">
        <f t="shared" si="11"/>
        <v>0</v>
      </c>
      <c r="W23" s="1">
        <f t="shared" si="12"/>
        <v>0</v>
      </c>
      <c r="X23" s="1">
        <f t="shared" si="13"/>
        <v>0</v>
      </c>
      <c r="Y23" s="1">
        <f t="shared" si="14"/>
        <v>0</v>
      </c>
    </row>
    <row r="24" spans="1:25">
      <c r="A24" s="5">
        <v>39695</v>
      </c>
      <c r="B24" s="4"/>
      <c r="D24" s="1">
        <v>164.1</v>
      </c>
      <c r="E24" t="s">
        <v>21</v>
      </c>
      <c r="G24" s="1"/>
      <c r="K24" s="1">
        <f t="shared" si="0"/>
        <v>0</v>
      </c>
      <c r="L24" s="1">
        <f t="shared" si="1"/>
        <v>0</v>
      </c>
      <c r="M24" s="1">
        <f t="shared" si="2"/>
        <v>164.1</v>
      </c>
      <c r="N24" s="1">
        <f t="shared" si="3"/>
        <v>0</v>
      </c>
      <c r="O24" s="1">
        <f t="shared" si="4"/>
        <v>0</v>
      </c>
      <c r="P24" s="1">
        <f t="shared" si="5"/>
        <v>0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0</v>
      </c>
      <c r="U24" s="1">
        <f t="shared" si="10"/>
        <v>0</v>
      </c>
      <c r="V24" s="1">
        <f t="shared" si="11"/>
        <v>0</v>
      </c>
      <c r="W24" s="1">
        <f t="shared" si="12"/>
        <v>0</v>
      </c>
      <c r="X24" s="1">
        <f t="shared" si="13"/>
        <v>0</v>
      </c>
      <c r="Y24" s="1">
        <f t="shared" si="14"/>
        <v>0</v>
      </c>
    </row>
    <row r="25" spans="1:25">
      <c r="A25" s="5">
        <v>39695</v>
      </c>
      <c r="B25" s="4"/>
      <c r="D25" s="1">
        <v>64.25</v>
      </c>
      <c r="E25" t="s">
        <v>19</v>
      </c>
      <c r="F25" t="s">
        <v>29</v>
      </c>
      <c r="G25" s="1"/>
      <c r="K25" s="1">
        <f t="shared" si="0"/>
        <v>0</v>
      </c>
      <c r="L25" s="1">
        <f t="shared" si="1"/>
        <v>64.25</v>
      </c>
      <c r="M25" s="1">
        <f t="shared" si="2"/>
        <v>0</v>
      </c>
      <c r="N25" s="1">
        <f t="shared" si="3"/>
        <v>0</v>
      </c>
      <c r="O25" s="1">
        <f t="shared" si="4"/>
        <v>0</v>
      </c>
      <c r="P25" s="1">
        <f t="shared" si="5"/>
        <v>0</v>
      </c>
      <c r="Q25" s="1">
        <f t="shared" si="6"/>
        <v>0</v>
      </c>
      <c r="R25" s="1">
        <f t="shared" si="7"/>
        <v>0</v>
      </c>
      <c r="S25" s="1">
        <f t="shared" si="8"/>
        <v>0</v>
      </c>
      <c r="T25" s="1">
        <f t="shared" si="9"/>
        <v>0</v>
      </c>
      <c r="U25" s="1">
        <f t="shared" si="10"/>
        <v>0</v>
      </c>
      <c r="V25" s="1">
        <f t="shared" si="11"/>
        <v>0</v>
      </c>
      <c r="W25" s="1">
        <f t="shared" si="12"/>
        <v>0</v>
      </c>
      <c r="X25" s="1">
        <f t="shared" si="13"/>
        <v>0</v>
      </c>
      <c r="Y25" s="1">
        <f t="shared" si="14"/>
        <v>0</v>
      </c>
    </row>
    <row r="26" spans="1:25">
      <c r="A26" s="5">
        <v>39695</v>
      </c>
      <c r="B26" s="1"/>
      <c r="D26" s="1">
        <v>9.9</v>
      </c>
      <c r="E26" t="s">
        <v>20</v>
      </c>
      <c r="F26" t="s">
        <v>5</v>
      </c>
      <c r="G26" s="1" t="s">
        <v>215</v>
      </c>
      <c r="K26" s="1">
        <f t="shared" si="0"/>
        <v>9.9</v>
      </c>
      <c r="L26" s="1">
        <f t="shared" si="1"/>
        <v>0</v>
      </c>
      <c r="M26" s="1">
        <f t="shared" si="2"/>
        <v>0</v>
      </c>
      <c r="N26" s="1">
        <f t="shared" si="3"/>
        <v>0</v>
      </c>
      <c r="O26" s="1">
        <f t="shared" si="4"/>
        <v>0</v>
      </c>
      <c r="P26" s="1">
        <f t="shared" si="5"/>
        <v>9.9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0</v>
      </c>
      <c r="U26" s="1">
        <f t="shared" si="10"/>
        <v>0</v>
      </c>
      <c r="V26" s="1">
        <f t="shared" si="11"/>
        <v>0</v>
      </c>
      <c r="W26" s="1">
        <f t="shared" si="12"/>
        <v>0</v>
      </c>
      <c r="X26" s="1">
        <f t="shared" si="13"/>
        <v>0</v>
      </c>
      <c r="Y26" s="1">
        <f t="shared" si="14"/>
        <v>0</v>
      </c>
    </row>
    <row r="27" spans="1:25">
      <c r="A27" s="5">
        <v>39696</v>
      </c>
      <c r="B27" s="1"/>
      <c r="D27" s="1">
        <v>24.9</v>
      </c>
      <c r="E27" t="s">
        <v>20</v>
      </c>
      <c r="F27" t="s">
        <v>6</v>
      </c>
      <c r="G27" s="1" t="s">
        <v>216</v>
      </c>
      <c r="K27" s="1">
        <f t="shared" si="0"/>
        <v>24.9</v>
      </c>
      <c r="L27" s="1">
        <f t="shared" si="1"/>
        <v>0</v>
      </c>
      <c r="M27" s="1">
        <f t="shared" si="2"/>
        <v>0</v>
      </c>
      <c r="N27" s="1">
        <f t="shared" si="3"/>
        <v>0</v>
      </c>
      <c r="O27" s="1">
        <f t="shared" si="4"/>
        <v>24.9</v>
      </c>
      <c r="P27" s="1">
        <f t="shared" si="5"/>
        <v>0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0</v>
      </c>
      <c r="U27" s="1">
        <f t="shared" si="10"/>
        <v>0</v>
      </c>
      <c r="V27" s="1">
        <f t="shared" si="11"/>
        <v>0</v>
      </c>
      <c r="W27" s="1">
        <f t="shared" si="12"/>
        <v>0</v>
      </c>
      <c r="X27" s="1">
        <f t="shared" si="13"/>
        <v>0</v>
      </c>
      <c r="Y27" s="1">
        <f t="shared" si="14"/>
        <v>0</v>
      </c>
    </row>
    <row r="28" spans="1:25">
      <c r="A28" s="5">
        <v>39696</v>
      </c>
      <c r="B28" s="1"/>
      <c r="D28" s="1">
        <v>24.9</v>
      </c>
      <c r="E28" t="s">
        <v>20</v>
      </c>
      <c r="F28" t="s">
        <v>5</v>
      </c>
      <c r="G28" s="1" t="s">
        <v>217</v>
      </c>
      <c r="K28" s="1">
        <f t="shared" si="0"/>
        <v>24.9</v>
      </c>
      <c r="L28" s="1">
        <f t="shared" si="1"/>
        <v>0</v>
      </c>
      <c r="M28" s="1">
        <f t="shared" si="2"/>
        <v>0</v>
      </c>
      <c r="N28" s="1">
        <f t="shared" si="3"/>
        <v>0</v>
      </c>
      <c r="O28" s="1">
        <f t="shared" si="4"/>
        <v>0</v>
      </c>
      <c r="P28" s="1">
        <f t="shared" si="5"/>
        <v>24.9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0</v>
      </c>
      <c r="U28" s="1">
        <f t="shared" si="10"/>
        <v>0</v>
      </c>
      <c r="V28" s="1">
        <f t="shared" si="11"/>
        <v>0</v>
      </c>
      <c r="W28" s="1">
        <f t="shared" si="12"/>
        <v>0</v>
      </c>
      <c r="X28" s="1">
        <f t="shared" si="13"/>
        <v>0</v>
      </c>
      <c r="Y28" s="1">
        <f t="shared" si="14"/>
        <v>0</v>
      </c>
    </row>
    <row r="29" spans="1:25">
      <c r="A29" s="5">
        <v>39696</v>
      </c>
      <c r="B29" s="1"/>
      <c r="D29" s="1">
        <v>61.14</v>
      </c>
      <c r="E29" t="s">
        <v>19</v>
      </c>
      <c r="F29" t="s">
        <v>29</v>
      </c>
      <c r="G29" s="13"/>
      <c r="K29" s="1">
        <f t="shared" si="0"/>
        <v>0</v>
      </c>
      <c r="L29" s="1">
        <f t="shared" si="1"/>
        <v>61.14</v>
      </c>
      <c r="M29" s="1">
        <f t="shared" si="2"/>
        <v>0</v>
      </c>
      <c r="N29" s="1">
        <f t="shared" si="3"/>
        <v>0</v>
      </c>
      <c r="O29" s="1">
        <f t="shared" si="4"/>
        <v>0</v>
      </c>
      <c r="P29" s="1">
        <f t="shared" si="5"/>
        <v>0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0</v>
      </c>
      <c r="U29" s="1">
        <f t="shared" si="10"/>
        <v>0</v>
      </c>
      <c r="V29" s="1">
        <f t="shared" si="11"/>
        <v>0</v>
      </c>
      <c r="W29" s="1">
        <f t="shared" si="12"/>
        <v>0</v>
      </c>
      <c r="X29" s="1">
        <f t="shared" si="13"/>
        <v>0</v>
      </c>
      <c r="Y29" s="1">
        <f t="shared" si="14"/>
        <v>0</v>
      </c>
    </row>
    <row r="30" spans="1:25">
      <c r="A30" s="5">
        <v>39696</v>
      </c>
      <c r="B30" s="1"/>
      <c r="D30" s="1">
        <v>21.9</v>
      </c>
      <c r="E30" t="s">
        <v>20</v>
      </c>
      <c r="F30" t="s">
        <v>5</v>
      </c>
      <c r="G30" s="13" t="s">
        <v>138</v>
      </c>
      <c r="K30" s="1">
        <f t="shared" si="0"/>
        <v>21.9</v>
      </c>
      <c r="L30" s="1">
        <f t="shared" si="1"/>
        <v>0</v>
      </c>
      <c r="M30" s="1">
        <f t="shared" si="2"/>
        <v>0</v>
      </c>
      <c r="N30" s="1">
        <f t="shared" si="3"/>
        <v>0</v>
      </c>
      <c r="O30" s="1">
        <f t="shared" si="4"/>
        <v>0</v>
      </c>
      <c r="P30" s="1">
        <f t="shared" si="5"/>
        <v>21.9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0</v>
      </c>
      <c r="U30" s="1">
        <f t="shared" si="10"/>
        <v>0</v>
      </c>
      <c r="V30" s="1">
        <f t="shared" si="11"/>
        <v>0</v>
      </c>
      <c r="W30" s="1">
        <f t="shared" si="12"/>
        <v>0</v>
      </c>
      <c r="X30" s="1">
        <f t="shared" si="13"/>
        <v>0</v>
      </c>
      <c r="Y30" s="1">
        <f t="shared" si="14"/>
        <v>0</v>
      </c>
    </row>
    <row r="31" spans="1:25">
      <c r="A31" s="5">
        <v>39696</v>
      </c>
      <c r="B31" s="1"/>
      <c r="D31" s="1">
        <v>10</v>
      </c>
      <c r="E31" t="s">
        <v>20</v>
      </c>
      <c r="F31" t="s">
        <v>5</v>
      </c>
      <c r="G31" s="13" t="s">
        <v>218</v>
      </c>
      <c r="K31" s="1">
        <f t="shared" si="0"/>
        <v>10</v>
      </c>
      <c r="L31" s="1">
        <f t="shared" si="1"/>
        <v>0</v>
      </c>
      <c r="M31" s="1">
        <f t="shared" si="2"/>
        <v>0</v>
      </c>
      <c r="N31" s="1">
        <f t="shared" si="3"/>
        <v>0</v>
      </c>
      <c r="O31" s="1">
        <f t="shared" si="4"/>
        <v>0</v>
      </c>
      <c r="P31" s="1">
        <f t="shared" si="5"/>
        <v>10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0</v>
      </c>
      <c r="U31" s="1">
        <f t="shared" si="10"/>
        <v>0</v>
      </c>
      <c r="V31" s="1">
        <f t="shared" si="11"/>
        <v>0</v>
      </c>
      <c r="W31" s="1">
        <f t="shared" si="12"/>
        <v>0</v>
      </c>
      <c r="X31" s="1">
        <f t="shared" si="13"/>
        <v>0</v>
      </c>
      <c r="Y31" s="1">
        <f t="shared" si="14"/>
        <v>0</v>
      </c>
    </row>
    <row r="32" spans="1:25">
      <c r="A32" s="5">
        <v>39697</v>
      </c>
      <c r="B32" s="1"/>
      <c r="D32" s="1">
        <v>11.9</v>
      </c>
      <c r="E32" t="s">
        <v>20</v>
      </c>
      <c r="F32" t="s">
        <v>8</v>
      </c>
      <c r="G32" s="13" t="s">
        <v>219</v>
      </c>
      <c r="K32" s="1">
        <f t="shared" si="0"/>
        <v>11.9</v>
      </c>
      <c r="L32" s="1">
        <f t="shared" si="1"/>
        <v>0</v>
      </c>
      <c r="M32" s="1">
        <f t="shared" si="2"/>
        <v>0</v>
      </c>
      <c r="N32" s="1">
        <f t="shared" si="3"/>
        <v>0</v>
      </c>
      <c r="O32" s="1">
        <f t="shared" si="4"/>
        <v>0</v>
      </c>
      <c r="P32" s="1">
        <f t="shared" si="5"/>
        <v>0</v>
      </c>
      <c r="Q32" s="1">
        <f t="shared" si="6"/>
        <v>0</v>
      </c>
      <c r="R32" s="1">
        <f t="shared" si="7"/>
        <v>11.9</v>
      </c>
      <c r="S32" s="1">
        <f t="shared" si="8"/>
        <v>0</v>
      </c>
      <c r="T32" s="1">
        <f t="shared" si="9"/>
        <v>0</v>
      </c>
      <c r="U32" s="1">
        <f t="shared" si="10"/>
        <v>0</v>
      </c>
      <c r="V32" s="1">
        <f t="shared" si="11"/>
        <v>0</v>
      </c>
      <c r="W32" s="1">
        <f t="shared" si="12"/>
        <v>0</v>
      </c>
      <c r="X32" s="1">
        <f t="shared" si="13"/>
        <v>0</v>
      </c>
      <c r="Y32" s="1">
        <f t="shared" si="14"/>
        <v>0</v>
      </c>
    </row>
    <row r="33" spans="1:25">
      <c r="A33" s="5">
        <v>39697</v>
      </c>
      <c r="B33" s="1"/>
      <c r="D33" s="1">
        <v>40</v>
      </c>
      <c r="E33" t="s">
        <v>20</v>
      </c>
      <c r="F33" t="s">
        <v>8</v>
      </c>
      <c r="G33" s="13" t="s">
        <v>220</v>
      </c>
      <c r="K33" s="1">
        <f t="shared" si="0"/>
        <v>40</v>
      </c>
      <c r="L33" s="1">
        <f t="shared" si="1"/>
        <v>0</v>
      </c>
      <c r="M33" s="1">
        <f t="shared" si="2"/>
        <v>0</v>
      </c>
      <c r="N33" s="1">
        <f t="shared" si="3"/>
        <v>0</v>
      </c>
      <c r="O33" s="1">
        <f t="shared" si="4"/>
        <v>0</v>
      </c>
      <c r="P33" s="1">
        <f t="shared" si="5"/>
        <v>0</v>
      </c>
      <c r="Q33" s="1">
        <f t="shared" si="6"/>
        <v>0</v>
      </c>
      <c r="R33" s="1">
        <f t="shared" si="7"/>
        <v>40</v>
      </c>
      <c r="S33" s="1">
        <f t="shared" si="8"/>
        <v>0</v>
      </c>
      <c r="T33" s="1">
        <f t="shared" si="9"/>
        <v>0</v>
      </c>
      <c r="U33" s="1">
        <f t="shared" si="10"/>
        <v>0</v>
      </c>
      <c r="V33" s="1">
        <f t="shared" si="11"/>
        <v>0</v>
      </c>
      <c r="W33" s="1">
        <f t="shared" si="12"/>
        <v>0</v>
      </c>
      <c r="X33" s="1">
        <f t="shared" si="13"/>
        <v>0</v>
      </c>
      <c r="Y33" s="1">
        <f t="shared" si="14"/>
        <v>0</v>
      </c>
    </row>
    <row r="34" spans="1:25">
      <c r="A34" s="5">
        <v>39697</v>
      </c>
      <c r="B34" s="1"/>
      <c r="D34" s="1">
        <v>9.9</v>
      </c>
      <c r="E34" t="s">
        <v>20</v>
      </c>
      <c r="F34" t="s">
        <v>8</v>
      </c>
      <c r="G34" t="s">
        <v>221</v>
      </c>
      <c r="K34" s="1">
        <f t="shared" si="0"/>
        <v>9.9</v>
      </c>
      <c r="L34" s="1">
        <f t="shared" si="1"/>
        <v>0</v>
      </c>
      <c r="M34" s="1">
        <f t="shared" si="2"/>
        <v>0</v>
      </c>
      <c r="N34" s="1">
        <f t="shared" si="3"/>
        <v>0</v>
      </c>
      <c r="O34" s="1">
        <f t="shared" si="4"/>
        <v>0</v>
      </c>
      <c r="P34" s="1">
        <f t="shared" si="5"/>
        <v>0</v>
      </c>
      <c r="Q34" s="1">
        <f t="shared" si="6"/>
        <v>0</v>
      </c>
      <c r="R34" s="1">
        <f t="shared" si="7"/>
        <v>9.9</v>
      </c>
      <c r="S34" s="1">
        <f t="shared" si="8"/>
        <v>0</v>
      </c>
      <c r="T34" s="1">
        <f t="shared" si="9"/>
        <v>0</v>
      </c>
      <c r="U34" s="1">
        <f t="shared" si="10"/>
        <v>0</v>
      </c>
      <c r="V34" s="1">
        <f t="shared" si="11"/>
        <v>0</v>
      </c>
      <c r="W34" s="1">
        <f t="shared" si="12"/>
        <v>0</v>
      </c>
      <c r="X34" s="1">
        <f t="shared" si="13"/>
        <v>0</v>
      </c>
      <c r="Y34" s="1">
        <f t="shared" si="14"/>
        <v>0</v>
      </c>
    </row>
    <row r="35" spans="1:25">
      <c r="A35" s="5">
        <v>39697</v>
      </c>
      <c r="B35" s="1"/>
      <c r="D35" s="1">
        <v>24.9</v>
      </c>
      <c r="E35" t="s">
        <v>20</v>
      </c>
      <c r="F35" t="s">
        <v>8</v>
      </c>
      <c r="G35" s="13" t="s">
        <v>222</v>
      </c>
      <c r="K35" s="1">
        <f t="shared" si="0"/>
        <v>24.9</v>
      </c>
      <c r="L35" s="1">
        <f t="shared" si="1"/>
        <v>0</v>
      </c>
      <c r="M35" s="1">
        <f t="shared" si="2"/>
        <v>0</v>
      </c>
      <c r="N35" s="1">
        <f t="shared" si="3"/>
        <v>0</v>
      </c>
      <c r="O35" s="1">
        <f t="shared" si="4"/>
        <v>0</v>
      </c>
      <c r="P35" s="1">
        <f t="shared" si="5"/>
        <v>0</v>
      </c>
      <c r="Q35" s="1">
        <f t="shared" si="6"/>
        <v>0</v>
      </c>
      <c r="R35" s="1">
        <f t="shared" si="7"/>
        <v>24.9</v>
      </c>
      <c r="S35" s="1">
        <f t="shared" si="8"/>
        <v>0</v>
      </c>
      <c r="T35" s="1">
        <f t="shared" si="9"/>
        <v>0</v>
      </c>
      <c r="U35" s="1">
        <f t="shared" si="10"/>
        <v>0</v>
      </c>
      <c r="V35" s="1">
        <f t="shared" si="11"/>
        <v>0</v>
      </c>
      <c r="W35" s="1">
        <f t="shared" si="12"/>
        <v>0</v>
      </c>
      <c r="X35" s="1">
        <f t="shared" si="13"/>
        <v>0</v>
      </c>
      <c r="Y35" s="1">
        <f t="shared" si="14"/>
        <v>0</v>
      </c>
    </row>
    <row r="36" spans="1:25">
      <c r="A36" s="5">
        <v>39697</v>
      </c>
      <c r="B36" s="1"/>
      <c r="D36" s="1">
        <v>24.9</v>
      </c>
      <c r="E36" t="s">
        <v>20</v>
      </c>
      <c r="F36" t="s">
        <v>8</v>
      </c>
      <c r="G36" s="13" t="s">
        <v>223</v>
      </c>
      <c r="K36" s="1">
        <f t="shared" si="0"/>
        <v>24.9</v>
      </c>
      <c r="L36" s="1">
        <f t="shared" si="1"/>
        <v>0</v>
      </c>
      <c r="M36" s="1">
        <f t="shared" si="2"/>
        <v>0</v>
      </c>
      <c r="N36" s="1">
        <f t="shared" si="3"/>
        <v>0</v>
      </c>
      <c r="O36" s="1">
        <f t="shared" si="4"/>
        <v>0</v>
      </c>
      <c r="P36" s="1">
        <f t="shared" si="5"/>
        <v>0</v>
      </c>
      <c r="Q36" s="1">
        <f t="shared" si="6"/>
        <v>0</v>
      </c>
      <c r="R36" s="1">
        <f t="shared" si="7"/>
        <v>24.9</v>
      </c>
      <c r="S36" s="1">
        <f t="shared" si="8"/>
        <v>0</v>
      </c>
      <c r="T36" s="1">
        <f t="shared" si="9"/>
        <v>0</v>
      </c>
      <c r="U36" s="1">
        <f t="shared" si="10"/>
        <v>0</v>
      </c>
      <c r="V36" s="1">
        <f t="shared" si="11"/>
        <v>0</v>
      </c>
      <c r="W36" s="1">
        <f t="shared" si="12"/>
        <v>0</v>
      </c>
      <c r="X36" s="1">
        <f t="shared" si="13"/>
        <v>0</v>
      </c>
      <c r="Y36" s="1">
        <f t="shared" si="14"/>
        <v>0</v>
      </c>
    </row>
    <row r="37" spans="1:25">
      <c r="A37" s="5">
        <v>39697</v>
      </c>
      <c r="B37" s="1"/>
      <c r="D37" s="1">
        <v>9.9</v>
      </c>
      <c r="E37" t="s">
        <v>20</v>
      </c>
      <c r="F37" t="s">
        <v>8</v>
      </c>
      <c r="G37" s="13" t="s">
        <v>145</v>
      </c>
      <c r="K37" s="1">
        <f t="shared" si="0"/>
        <v>9.9</v>
      </c>
      <c r="L37" s="1">
        <f t="shared" si="1"/>
        <v>0</v>
      </c>
      <c r="M37" s="1">
        <f t="shared" si="2"/>
        <v>0</v>
      </c>
      <c r="N37" s="1">
        <f t="shared" si="3"/>
        <v>0</v>
      </c>
      <c r="O37" s="1">
        <f t="shared" si="4"/>
        <v>0</v>
      </c>
      <c r="P37" s="1">
        <f t="shared" si="5"/>
        <v>0</v>
      </c>
      <c r="Q37" s="1">
        <f t="shared" si="6"/>
        <v>0</v>
      </c>
      <c r="R37" s="1">
        <f t="shared" si="7"/>
        <v>9.9</v>
      </c>
      <c r="S37" s="1">
        <f t="shared" si="8"/>
        <v>0</v>
      </c>
      <c r="T37" s="1">
        <f t="shared" si="9"/>
        <v>0</v>
      </c>
      <c r="U37" s="1">
        <f t="shared" si="10"/>
        <v>0</v>
      </c>
      <c r="V37" s="1">
        <f t="shared" si="11"/>
        <v>0</v>
      </c>
      <c r="W37" s="1">
        <f t="shared" si="12"/>
        <v>0</v>
      </c>
      <c r="X37" s="1">
        <f t="shared" si="13"/>
        <v>0</v>
      </c>
      <c r="Y37" s="1">
        <f t="shared" si="14"/>
        <v>0</v>
      </c>
    </row>
    <row r="38" spans="1:25">
      <c r="A38" s="5">
        <v>39696</v>
      </c>
      <c r="B38" s="1"/>
      <c r="D38" s="1">
        <v>9.9</v>
      </c>
      <c r="E38" t="s">
        <v>20</v>
      </c>
      <c r="F38" t="s">
        <v>7</v>
      </c>
      <c r="G38" s="13" t="s">
        <v>177</v>
      </c>
      <c r="K38" s="1">
        <f t="shared" si="0"/>
        <v>9.9</v>
      </c>
      <c r="L38" s="1">
        <f t="shared" si="1"/>
        <v>0</v>
      </c>
      <c r="M38" s="1">
        <f t="shared" si="2"/>
        <v>0</v>
      </c>
      <c r="N38" s="1">
        <f t="shared" si="3"/>
        <v>9.9</v>
      </c>
      <c r="O38" s="1">
        <f t="shared" si="4"/>
        <v>0</v>
      </c>
      <c r="P38" s="1">
        <f t="shared" si="5"/>
        <v>0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0</v>
      </c>
      <c r="U38" s="1">
        <f t="shared" si="10"/>
        <v>0</v>
      </c>
      <c r="V38" s="1">
        <f t="shared" si="11"/>
        <v>0</v>
      </c>
      <c r="W38" s="1">
        <f t="shared" si="12"/>
        <v>0</v>
      </c>
      <c r="X38" s="1">
        <f t="shared" si="13"/>
        <v>0</v>
      </c>
      <c r="Y38" s="1">
        <f t="shared" si="14"/>
        <v>0</v>
      </c>
    </row>
    <row r="39" spans="1:25">
      <c r="A39" s="5">
        <v>39699</v>
      </c>
      <c r="B39" s="1">
        <v>380.68</v>
      </c>
      <c r="C39" t="s">
        <v>19</v>
      </c>
      <c r="D39" s="1"/>
      <c r="K39" s="1">
        <f t="shared" si="0"/>
        <v>0</v>
      </c>
      <c r="L39" s="1">
        <f t="shared" si="1"/>
        <v>0</v>
      </c>
      <c r="M39" s="1">
        <f t="shared" si="2"/>
        <v>0</v>
      </c>
      <c r="N39" s="1">
        <f t="shared" si="3"/>
        <v>0</v>
      </c>
      <c r="O39" s="1">
        <f t="shared" si="4"/>
        <v>0</v>
      </c>
      <c r="P39" s="1">
        <f t="shared" si="5"/>
        <v>0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0</v>
      </c>
      <c r="U39" s="1">
        <f t="shared" si="10"/>
        <v>0</v>
      </c>
      <c r="V39" s="1">
        <f t="shared" si="11"/>
        <v>0</v>
      </c>
      <c r="W39" s="1">
        <f t="shared" si="12"/>
        <v>380.68</v>
      </c>
      <c r="X39" s="1">
        <f t="shared" si="13"/>
        <v>0</v>
      </c>
      <c r="Y39" s="1">
        <f t="shared" si="14"/>
        <v>0</v>
      </c>
    </row>
    <row r="40" spans="1:25">
      <c r="A40" s="5">
        <v>39692</v>
      </c>
      <c r="B40" s="1"/>
      <c r="D40" s="1">
        <v>29.9</v>
      </c>
      <c r="E40" t="s">
        <v>20</v>
      </c>
      <c r="F40" t="s">
        <v>8</v>
      </c>
      <c r="G40" s="13" t="s">
        <v>54</v>
      </c>
      <c r="K40" s="1">
        <f t="shared" si="0"/>
        <v>29.9</v>
      </c>
      <c r="L40" s="1">
        <f t="shared" si="1"/>
        <v>0</v>
      </c>
      <c r="M40" s="1">
        <f t="shared" si="2"/>
        <v>0</v>
      </c>
      <c r="N40" s="1">
        <f t="shared" si="3"/>
        <v>0</v>
      </c>
      <c r="O40" s="1">
        <f t="shared" si="4"/>
        <v>0</v>
      </c>
      <c r="P40" s="1">
        <f t="shared" si="5"/>
        <v>0</v>
      </c>
      <c r="Q40" s="1">
        <f t="shared" si="6"/>
        <v>0</v>
      </c>
      <c r="R40" s="1">
        <f t="shared" si="7"/>
        <v>29.9</v>
      </c>
      <c r="S40" s="1">
        <f t="shared" si="8"/>
        <v>0</v>
      </c>
      <c r="T40" s="1">
        <f t="shared" si="9"/>
        <v>0</v>
      </c>
      <c r="U40" s="1">
        <f t="shared" si="10"/>
        <v>0</v>
      </c>
      <c r="V40" s="1">
        <f t="shared" si="11"/>
        <v>0</v>
      </c>
      <c r="W40" s="1">
        <f t="shared" si="12"/>
        <v>0</v>
      </c>
      <c r="X40" s="1">
        <f t="shared" si="13"/>
        <v>0</v>
      </c>
      <c r="Y40" s="1">
        <f t="shared" si="14"/>
        <v>0</v>
      </c>
    </row>
    <row r="41" spans="1:25">
      <c r="A41" s="5">
        <v>39699</v>
      </c>
      <c r="B41" s="1">
        <v>30</v>
      </c>
      <c r="C41" t="s">
        <v>56</v>
      </c>
      <c r="D41" s="1">
        <v>83.87</v>
      </c>
      <c r="E41" t="s">
        <v>19</v>
      </c>
      <c r="F41" t="s">
        <v>29</v>
      </c>
      <c r="K41" s="1">
        <f t="shared" si="0"/>
        <v>0</v>
      </c>
      <c r="L41" s="1">
        <f t="shared" si="1"/>
        <v>83.87</v>
      </c>
      <c r="M41" s="1">
        <f t="shared" si="2"/>
        <v>0</v>
      </c>
      <c r="N41" s="1">
        <f t="shared" si="3"/>
        <v>0</v>
      </c>
      <c r="O41" s="1">
        <f t="shared" si="4"/>
        <v>0</v>
      </c>
      <c r="P41" s="1">
        <f t="shared" si="5"/>
        <v>0</v>
      </c>
      <c r="Q41" s="1">
        <f t="shared" si="6"/>
        <v>0</v>
      </c>
      <c r="R41" s="1">
        <f t="shared" si="7"/>
        <v>0</v>
      </c>
      <c r="S41" s="1">
        <f t="shared" si="8"/>
        <v>0</v>
      </c>
      <c r="T41" s="1">
        <f t="shared" si="9"/>
        <v>0</v>
      </c>
      <c r="U41" s="1">
        <f t="shared" si="10"/>
        <v>0</v>
      </c>
      <c r="V41" s="1">
        <f t="shared" si="11"/>
        <v>0</v>
      </c>
      <c r="W41" s="1">
        <f t="shared" si="12"/>
        <v>0</v>
      </c>
      <c r="X41" s="1">
        <f t="shared" si="13"/>
        <v>0</v>
      </c>
      <c r="Y41" s="1">
        <f t="shared" si="14"/>
        <v>0</v>
      </c>
    </row>
    <row r="42" spans="1:25">
      <c r="A42" s="5">
        <v>39697</v>
      </c>
      <c r="B42" s="1"/>
      <c r="D42" s="1">
        <v>65.209999999999994</v>
      </c>
      <c r="E42" t="s">
        <v>19</v>
      </c>
      <c r="F42" t="s">
        <v>29</v>
      </c>
      <c r="K42" s="1">
        <f t="shared" si="0"/>
        <v>0</v>
      </c>
      <c r="L42" s="1">
        <f t="shared" si="1"/>
        <v>65.209999999999994</v>
      </c>
      <c r="M42" s="1">
        <f t="shared" si="2"/>
        <v>0</v>
      </c>
      <c r="N42" s="1">
        <f t="shared" si="3"/>
        <v>0</v>
      </c>
      <c r="O42" s="1">
        <f t="shared" si="4"/>
        <v>0</v>
      </c>
      <c r="P42" s="1">
        <f t="shared" si="5"/>
        <v>0</v>
      </c>
      <c r="Q42" s="1">
        <f t="shared" si="6"/>
        <v>0</v>
      </c>
      <c r="R42" s="1">
        <f t="shared" si="7"/>
        <v>0</v>
      </c>
      <c r="S42" s="1">
        <f t="shared" si="8"/>
        <v>0</v>
      </c>
      <c r="T42" s="1">
        <f t="shared" si="9"/>
        <v>0</v>
      </c>
      <c r="U42" s="1">
        <f t="shared" si="10"/>
        <v>0</v>
      </c>
      <c r="V42" s="1">
        <f t="shared" si="11"/>
        <v>0</v>
      </c>
      <c r="W42" s="1">
        <f t="shared" si="12"/>
        <v>0</v>
      </c>
      <c r="X42" s="1">
        <f t="shared" si="13"/>
        <v>0</v>
      </c>
      <c r="Y42" s="1">
        <f t="shared" si="14"/>
        <v>0</v>
      </c>
    </row>
    <row r="43" spans="1:25">
      <c r="A43" s="5">
        <v>39699</v>
      </c>
      <c r="B43" s="1"/>
      <c r="D43" s="1">
        <v>25</v>
      </c>
      <c r="E43" t="s">
        <v>20</v>
      </c>
      <c r="F43" t="s">
        <v>8</v>
      </c>
      <c r="G43" t="s">
        <v>150</v>
      </c>
      <c r="K43" s="1">
        <f t="shared" si="0"/>
        <v>25</v>
      </c>
      <c r="L43" s="1">
        <f t="shared" si="1"/>
        <v>0</v>
      </c>
      <c r="M43" s="1">
        <f t="shared" si="2"/>
        <v>0</v>
      </c>
      <c r="N43" s="1">
        <f t="shared" si="3"/>
        <v>0</v>
      </c>
      <c r="O43" s="1">
        <f t="shared" si="4"/>
        <v>0</v>
      </c>
      <c r="P43" s="1">
        <f t="shared" si="5"/>
        <v>0</v>
      </c>
      <c r="Q43" s="1">
        <f t="shared" si="6"/>
        <v>0</v>
      </c>
      <c r="R43" s="1">
        <f t="shared" si="7"/>
        <v>25</v>
      </c>
      <c r="S43" s="1">
        <f t="shared" si="8"/>
        <v>0</v>
      </c>
      <c r="T43" s="1">
        <f t="shared" si="9"/>
        <v>0</v>
      </c>
      <c r="U43" s="1">
        <f t="shared" si="10"/>
        <v>0</v>
      </c>
      <c r="V43" s="1">
        <f t="shared" si="11"/>
        <v>0</v>
      </c>
      <c r="W43" s="1">
        <f t="shared" si="12"/>
        <v>0</v>
      </c>
      <c r="X43" s="1">
        <f t="shared" si="13"/>
        <v>0</v>
      </c>
      <c r="Y43" s="1">
        <f t="shared" si="14"/>
        <v>0</v>
      </c>
    </row>
    <row r="44" spans="1:25">
      <c r="A44" s="5">
        <v>39699</v>
      </c>
      <c r="B44" s="1"/>
      <c r="D44" s="1">
        <v>24.9</v>
      </c>
      <c r="E44" t="s">
        <v>20</v>
      </c>
      <c r="F44" t="s">
        <v>5</v>
      </c>
      <c r="G44" t="s">
        <v>224</v>
      </c>
      <c r="K44" s="1">
        <f t="shared" si="0"/>
        <v>24.9</v>
      </c>
      <c r="L44" s="1">
        <f t="shared" si="1"/>
        <v>0</v>
      </c>
      <c r="M44" s="1">
        <f t="shared" si="2"/>
        <v>0</v>
      </c>
      <c r="N44" s="1">
        <f t="shared" si="3"/>
        <v>0</v>
      </c>
      <c r="O44" s="1">
        <f t="shared" si="4"/>
        <v>0</v>
      </c>
      <c r="P44" s="1">
        <f t="shared" si="5"/>
        <v>24.9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0</v>
      </c>
      <c r="U44" s="1">
        <f t="shared" si="10"/>
        <v>0</v>
      </c>
      <c r="V44" s="1">
        <f t="shared" si="11"/>
        <v>0</v>
      </c>
      <c r="W44" s="1">
        <f t="shared" si="12"/>
        <v>0</v>
      </c>
      <c r="X44" s="1">
        <f t="shared" si="13"/>
        <v>0</v>
      </c>
      <c r="Y44" s="1">
        <f t="shared" si="14"/>
        <v>0</v>
      </c>
    </row>
    <row r="45" spans="1:25">
      <c r="A45" s="5">
        <v>39699</v>
      </c>
      <c r="B45" s="1"/>
      <c r="D45" s="1">
        <v>15</v>
      </c>
      <c r="E45" t="s">
        <v>107</v>
      </c>
      <c r="F45" t="s">
        <v>5</v>
      </c>
      <c r="G45" t="s">
        <v>224</v>
      </c>
      <c r="K45" s="1">
        <f t="shared" si="0"/>
        <v>0</v>
      </c>
      <c r="L45" s="1">
        <f t="shared" si="1"/>
        <v>0</v>
      </c>
      <c r="M45" s="1">
        <f t="shared" si="2"/>
        <v>0</v>
      </c>
      <c r="N45" s="1">
        <f t="shared" si="3"/>
        <v>0</v>
      </c>
      <c r="O45" s="1">
        <f t="shared" si="4"/>
        <v>0</v>
      </c>
      <c r="P45" s="1">
        <f t="shared" si="5"/>
        <v>15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0</v>
      </c>
      <c r="U45" s="1">
        <f t="shared" si="10"/>
        <v>0</v>
      </c>
      <c r="V45" s="1">
        <f t="shared" si="11"/>
        <v>0</v>
      </c>
      <c r="W45" s="1">
        <f t="shared" si="12"/>
        <v>0</v>
      </c>
      <c r="X45" s="1">
        <f t="shared" si="13"/>
        <v>0</v>
      </c>
      <c r="Y45" s="1">
        <f t="shared" si="14"/>
        <v>15</v>
      </c>
    </row>
    <row r="46" spans="1:25">
      <c r="A46" s="5">
        <v>39699</v>
      </c>
      <c r="B46" s="1"/>
      <c r="D46" s="1">
        <v>24.9</v>
      </c>
      <c r="E46" t="s">
        <v>20</v>
      </c>
      <c r="F46" t="s">
        <v>5</v>
      </c>
      <c r="G46" s="13" t="s">
        <v>225</v>
      </c>
      <c r="K46" s="1">
        <f t="shared" si="0"/>
        <v>24.9</v>
      </c>
      <c r="L46" s="1">
        <f t="shared" si="1"/>
        <v>0</v>
      </c>
      <c r="M46" s="1">
        <f t="shared" si="2"/>
        <v>0</v>
      </c>
      <c r="N46" s="1">
        <f t="shared" si="3"/>
        <v>0</v>
      </c>
      <c r="O46" s="1">
        <f t="shared" si="4"/>
        <v>0</v>
      </c>
      <c r="P46" s="1">
        <f t="shared" si="5"/>
        <v>24.9</v>
      </c>
      <c r="Q46" s="1">
        <f t="shared" si="6"/>
        <v>0</v>
      </c>
      <c r="R46" s="1">
        <f t="shared" si="7"/>
        <v>0</v>
      </c>
      <c r="S46" s="1">
        <f t="shared" si="8"/>
        <v>0</v>
      </c>
      <c r="T46" s="1">
        <f t="shared" si="9"/>
        <v>0</v>
      </c>
      <c r="U46" s="1">
        <f t="shared" si="10"/>
        <v>0</v>
      </c>
      <c r="V46" s="1">
        <f t="shared" si="11"/>
        <v>0</v>
      </c>
      <c r="W46" s="1">
        <f t="shared" si="12"/>
        <v>0</v>
      </c>
      <c r="X46" s="1">
        <f t="shared" si="13"/>
        <v>0</v>
      </c>
      <c r="Y46" s="1">
        <f t="shared" si="14"/>
        <v>0</v>
      </c>
    </row>
    <row r="47" spans="1:25">
      <c r="A47" s="5">
        <v>39699</v>
      </c>
      <c r="B47" s="1"/>
      <c r="D47" s="1">
        <v>24.9</v>
      </c>
      <c r="E47" t="s">
        <v>20</v>
      </c>
      <c r="F47" t="s">
        <v>5</v>
      </c>
      <c r="G47" t="s">
        <v>226</v>
      </c>
      <c r="K47" s="1">
        <f t="shared" si="0"/>
        <v>24.9</v>
      </c>
      <c r="L47" s="1">
        <f t="shared" si="1"/>
        <v>0</v>
      </c>
      <c r="M47" s="1">
        <f t="shared" si="2"/>
        <v>0</v>
      </c>
      <c r="N47" s="1">
        <f t="shared" si="3"/>
        <v>0</v>
      </c>
      <c r="O47" s="1">
        <f t="shared" si="4"/>
        <v>0</v>
      </c>
      <c r="P47" s="1">
        <f t="shared" si="5"/>
        <v>24.9</v>
      </c>
      <c r="Q47" s="1">
        <f t="shared" si="6"/>
        <v>0</v>
      </c>
      <c r="R47" s="1">
        <f t="shared" si="7"/>
        <v>0</v>
      </c>
      <c r="S47" s="1">
        <f t="shared" si="8"/>
        <v>0</v>
      </c>
      <c r="T47" s="1">
        <f t="shared" si="9"/>
        <v>0</v>
      </c>
      <c r="U47" s="1">
        <f t="shared" si="10"/>
        <v>0</v>
      </c>
      <c r="V47" s="1">
        <f t="shared" si="11"/>
        <v>0</v>
      </c>
      <c r="W47" s="1">
        <f t="shared" si="12"/>
        <v>0</v>
      </c>
      <c r="X47" s="1">
        <f t="shared" si="13"/>
        <v>0</v>
      </c>
      <c r="Y47" s="1">
        <f t="shared" si="14"/>
        <v>0</v>
      </c>
    </row>
    <row r="48" spans="1:25">
      <c r="A48" s="5">
        <v>39700</v>
      </c>
      <c r="B48" s="1">
        <v>850.24</v>
      </c>
      <c r="C48" t="s">
        <v>21</v>
      </c>
      <c r="D48" s="1">
        <v>24.9</v>
      </c>
      <c r="E48" t="s">
        <v>20</v>
      </c>
      <c r="F48" t="s">
        <v>13</v>
      </c>
      <c r="G48" t="s">
        <v>148</v>
      </c>
      <c r="K48" s="1">
        <f t="shared" si="0"/>
        <v>24.9</v>
      </c>
      <c r="L48" s="1">
        <f t="shared" si="1"/>
        <v>0</v>
      </c>
      <c r="M48" s="1">
        <f t="shared" si="2"/>
        <v>0</v>
      </c>
      <c r="N48" s="1">
        <f t="shared" si="3"/>
        <v>0</v>
      </c>
      <c r="O48" s="1">
        <f t="shared" si="4"/>
        <v>0</v>
      </c>
      <c r="P48" s="1">
        <f t="shared" si="5"/>
        <v>0</v>
      </c>
      <c r="Q48" s="1">
        <f t="shared" si="6"/>
        <v>24.9</v>
      </c>
      <c r="R48" s="1">
        <f t="shared" si="7"/>
        <v>0</v>
      </c>
      <c r="S48" s="1">
        <f t="shared" si="8"/>
        <v>0</v>
      </c>
      <c r="T48" s="1">
        <f t="shared" si="9"/>
        <v>0</v>
      </c>
      <c r="U48" s="1">
        <f t="shared" si="10"/>
        <v>0</v>
      </c>
      <c r="V48" s="1">
        <f t="shared" si="11"/>
        <v>0</v>
      </c>
      <c r="W48" s="1">
        <f t="shared" si="12"/>
        <v>0</v>
      </c>
      <c r="X48" s="1">
        <f t="shared" si="13"/>
        <v>0</v>
      </c>
      <c r="Y48" s="1">
        <f t="shared" si="14"/>
        <v>0</v>
      </c>
    </row>
    <row r="49" spans="1:25">
      <c r="A49" s="5">
        <v>39700</v>
      </c>
      <c r="B49" s="1"/>
      <c r="D49" s="1">
        <v>24.9</v>
      </c>
      <c r="E49" t="s">
        <v>20</v>
      </c>
      <c r="F49" t="s">
        <v>8</v>
      </c>
      <c r="G49" t="s">
        <v>227</v>
      </c>
      <c r="K49" s="1">
        <f t="shared" si="0"/>
        <v>24.9</v>
      </c>
      <c r="L49" s="1">
        <f t="shared" si="1"/>
        <v>0</v>
      </c>
      <c r="M49" s="1">
        <f t="shared" si="2"/>
        <v>0</v>
      </c>
      <c r="N49" s="1">
        <f t="shared" si="3"/>
        <v>0</v>
      </c>
      <c r="O49" s="1">
        <f t="shared" si="4"/>
        <v>0</v>
      </c>
      <c r="P49" s="1">
        <f t="shared" si="5"/>
        <v>0</v>
      </c>
      <c r="Q49" s="1">
        <f t="shared" si="6"/>
        <v>0</v>
      </c>
      <c r="R49" s="1">
        <f t="shared" si="7"/>
        <v>24.9</v>
      </c>
      <c r="S49" s="1">
        <f t="shared" si="8"/>
        <v>0</v>
      </c>
      <c r="T49" s="1">
        <f t="shared" si="9"/>
        <v>0</v>
      </c>
      <c r="U49" s="1">
        <f t="shared" si="10"/>
        <v>0</v>
      </c>
      <c r="V49" s="1">
        <f t="shared" si="11"/>
        <v>0</v>
      </c>
      <c r="W49" s="1">
        <f t="shared" si="12"/>
        <v>0</v>
      </c>
      <c r="X49" s="1">
        <f t="shared" si="13"/>
        <v>0</v>
      </c>
      <c r="Y49" s="1">
        <f t="shared" si="14"/>
        <v>0</v>
      </c>
    </row>
    <row r="50" spans="1:25">
      <c r="A50" s="5">
        <v>39700</v>
      </c>
      <c r="B50" s="1"/>
      <c r="D50" s="1">
        <v>39.9</v>
      </c>
      <c r="E50" t="s">
        <v>56</v>
      </c>
      <c r="F50" t="s">
        <v>6</v>
      </c>
      <c r="G50" t="s">
        <v>228</v>
      </c>
      <c r="K50" s="1">
        <f t="shared" si="0"/>
        <v>0</v>
      </c>
      <c r="L50" s="1">
        <f t="shared" si="1"/>
        <v>0</v>
      </c>
      <c r="M50" s="1">
        <f t="shared" si="2"/>
        <v>0</v>
      </c>
      <c r="N50" s="1">
        <f t="shared" si="3"/>
        <v>0</v>
      </c>
      <c r="O50" s="1">
        <f t="shared" si="4"/>
        <v>39.9</v>
      </c>
      <c r="P50" s="1">
        <f t="shared" si="5"/>
        <v>0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0</v>
      </c>
      <c r="U50" s="1">
        <f t="shared" si="10"/>
        <v>39.9</v>
      </c>
      <c r="V50" s="1">
        <f t="shared" si="11"/>
        <v>0</v>
      </c>
      <c r="W50" s="1">
        <f t="shared" si="12"/>
        <v>0</v>
      </c>
      <c r="X50" s="1">
        <f t="shared" si="13"/>
        <v>0</v>
      </c>
      <c r="Y50" s="1">
        <f t="shared" si="14"/>
        <v>0</v>
      </c>
    </row>
    <row r="51" spans="1:25">
      <c r="A51" s="5">
        <v>39700</v>
      </c>
      <c r="B51" s="1"/>
      <c r="D51" s="1">
        <v>24.9</v>
      </c>
      <c r="E51" t="s">
        <v>20</v>
      </c>
      <c r="F51" t="s">
        <v>6</v>
      </c>
      <c r="G51" t="s">
        <v>229</v>
      </c>
      <c r="K51" s="1">
        <f t="shared" si="0"/>
        <v>24.9</v>
      </c>
      <c r="L51" s="1">
        <f t="shared" si="1"/>
        <v>0</v>
      </c>
      <c r="M51" s="1">
        <f t="shared" si="2"/>
        <v>0</v>
      </c>
      <c r="N51" s="1">
        <f t="shared" si="3"/>
        <v>0</v>
      </c>
      <c r="O51" s="1">
        <f t="shared" si="4"/>
        <v>24.9</v>
      </c>
      <c r="P51" s="1">
        <f t="shared" si="5"/>
        <v>0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0</v>
      </c>
      <c r="U51" s="1">
        <f t="shared" si="10"/>
        <v>0</v>
      </c>
      <c r="V51" s="1">
        <f t="shared" si="11"/>
        <v>0</v>
      </c>
      <c r="W51" s="1">
        <f t="shared" si="12"/>
        <v>0</v>
      </c>
      <c r="X51" s="1">
        <f t="shared" si="13"/>
        <v>0</v>
      </c>
      <c r="Y51" s="1">
        <f t="shared" si="14"/>
        <v>0</v>
      </c>
    </row>
    <row r="52" spans="1:25">
      <c r="A52" s="5">
        <v>39700</v>
      </c>
      <c r="B52" s="1"/>
      <c r="D52" s="1">
        <v>84.9</v>
      </c>
      <c r="E52" t="s">
        <v>20</v>
      </c>
      <c r="F52" t="s">
        <v>5</v>
      </c>
      <c r="G52" t="s">
        <v>230</v>
      </c>
      <c r="K52" s="1">
        <f t="shared" si="0"/>
        <v>84.9</v>
      </c>
      <c r="L52" s="1">
        <f t="shared" si="1"/>
        <v>0</v>
      </c>
      <c r="M52" s="1">
        <f t="shared" si="2"/>
        <v>0</v>
      </c>
      <c r="N52" s="1">
        <f t="shared" si="3"/>
        <v>0</v>
      </c>
      <c r="O52" s="1">
        <f t="shared" si="4"/>
        <v>0</v>
      </c>
      <c r="P52" s="1">
        <f t="shared" si="5"/>
        <v>84.9</v>
      </c>
      <c r="Q52" s="1">
        <f t="shared" si="6"/>
        <v>0</v>
      </c>
      <c r="R52" s="1">
        <f t="shared" si="7"/>
        <v>0</v>
      </c>
      <c r="S52" s="1">
        <f t="shared" si="8"/>
        <v>0</v>
      </c>
      <c r="T52" s="1">
        <f t="shared" si="9"/>
        <v>0</v>
      </c>
      <c r="U52" s="1">
        <f t="shared" si="10"/>
        <v>0</v>
      </c>
      <c r="V52" s="1">
        <f t="shared" si="11"/>
        <v>0</v>
      </c>
      <c r="W52" s="1">
        <f t="shared" si="12"/>
        <v>0</v>
      </c>
      <c r="X52" s="1">
        <f t="shared" si="13"/>
        <v>0</v>
      </c>
      <c r="Y52" s="1">
        <f t="shared" si="14"/>
        <v>0</v>
      </c>
    </row>
    <row r="53" spans="1:25">
      <c r="A53" s="5">
        <v>39700</v>
      </c>
      <c r="B53" s="1"/>
      <c r="D53" s="1">
        <v>20</v>
      </c>
      <c r="E53" t="s">
        <v>20</v>
      </c>
      <c r="F53" t="s">
        <v>6</v>
      </c>
      <c r="G53" t="s">
        <v>231</v>
      </c>
      <c r="K53" s="1">
        <f t="shared" si="0"/>
        <v>20</v>
      </c>
      <c r="L53" s="1">
        <f t="shared" si="1"/>
        <v>0</v>
      </c>
      <c r="M53" s="1">
        <f t="shared" si="2"/>
        <v>0</v>
      </c>
      <c r="N53" s="1">
        <f t="shared" si="3"/>
        <v>0</v>
      </c>
      <c r="O53" s="1">
        <f t="shared" si="4"/>
        <v>20</v>
      </c>
      <c r="P53" s="1">
        <f t="shared" si="5"/>
        <v>0</v>
      </c>
      <c r="Q53" s="1">
        <f t="shared" si="6"/>
        <v>0</v>
      </c>
      <c r="R53" s="1">
        <f t="shared" si="7"/>
        <v>0</v>
      </c>
      <c r="S53" s="1">
        <f t="shared" si="8"/>
        <v>0</v>
      </c>
      <c r="T53" s="1">
        <f t="shared" si="9"/>
        <v>0</v>
      </c>
      <c r="U53" s="1">
        <f t="shared" si="10"/>
        <v>0</v>
      </c>
      <c r="V53" s="1">
        <f t="shared" si="11"/>
        <v>0</v>
      </c>
      <c r="W53" s="1">
        <f t="shared" si="12"/>
        <v>0</v>
      </c>
      <c r="X53" s="1">
        <f t="shared" si="13"/>
        <v>0</v>
      </c>
      <c r="Y53" s="1">
        <f t="shared" si="14"/>
        <v>0</v>
      </c>
    </row>
    <row r="54" spans="1:25">
      <c r="A54" s="5">
        <v>39700</v>
      </c>
      <c r="B54" s="1"/>
      <c r="D54" s="1">
        <v>84.9</v>
      </c>
      <c r="E54" t="s">
        <v>20</v>
      </c>
      <c r="F54" t="s">
        <v>6</v>
      </c>
      <c r="G54" t="s">
        <v>185</v>
      </c>
      <c r="K54" s="1">
        <f t="shared" si="0"/>
        <v>84.9</v>
      </c>
      <c r="L54" s="1">
        <f t="shared" si="1"/>
        <v>0</v>
      </c>
      <c r="M54" s="1">
        <f t="shared" si="2"/>
        <v>0</v>
      </c>
      <c r="N54" s="1">
        <f t="shared" si="3"/>
        <v>0</v>
      </c>
      <c r="O54" s="1">
        <f t="shared" si="4"/>
        <v>84.9</v>
      </c>
      <c r="P54" s="1">
        <f t="shared" si="5"/>
        <v>0</v>
      </c>
      <c r="Q54" s="1">
        <f t="shared" si="6"/>
        <v>0</v>
      </c>
      <c r="R54" s="1">
        <f t="shared" si="7"/>
        <v>0</v>
      </c>
      <c r="S54" s="1">
        <f t="shared" si="8"/>
        <v>0</v>
      </c>
      <c r="T54" s="1">
        <f t="shared" si="9"/>
        <v>0</v>
      </c>
      <c r="U54" s="1">
        <f t="shared" si="10"/>
        <v>0</v>
      </c>
      <c r="V54" s="1">
        <f t="shared" si="11"/>
        <v>0</v>
      </c>
      <c r="W54" s="1">
        <f t="shared" si="12"/>
        <v>0</v>
      </c>
      <c r="X54" s="1">
        <f t="shared" si="13"/>
        <v>0</v>
      </c>
      <c r="Y54" s="1">
        <f t="shared" si="14"/>
        <v>0</v>
      </c>
    </row>
    <row r="55" spans="1:25">
      <c r="A55" s="5">
        <v>39700</v>
      </c>
      <c r="B55" s="1"/>
      <c r="D55" s="1">
        <v>24.9</v>
      </c>
      <c r="E55" t="s">
        <v>20</v>
      </c>
      <c r="F55" t="s">
        <v>8</v>
      </c>
      <c r="G55" s="13" t="s">
        <v>232</v>
      </c>
      <c r="K55" s="1">
        <f t="shared" si="0"/>
        <v>24.9</v>
      </c>
      <c r="L55" s="1">
        <f t="shared" si="1"/>
        <v>0</v>
      </c>
      <c r="M55" s="1">
        <f t="shared" si="2"/>
        <v>0</v>
      </c>
      <c r="N55" s="1">
        <f t="shared" si="3"/>
        <v>0</v>
      </c>
      <c r="O55" s="1">
        <f t="shared" si="4"/>
        <v>0</v>
      </c>
      <c r="P55" s="1">
        <f t="shared" si="5"/>
        <v>0</v>
      </c>
      <c r="Q55" s="1">
        <f t="shared" si="6"/>
        <v>0</v>
      </c>
      <c r="R55" s="1">
        <f t="shared" si="7"/>
        <v>24.9</v>
      </c>
      <c r="S55" s="1">
        <f t="shared" si="8"/>
        <v>0</v>
      </c>
      <c r="T55" s="1">
        <f t="shared" si="9"/>
        <v>0</v>
      </c>
      <c r="U55" s="1">
        <f t="shared" si="10"/>
        <v>0</v>
      </c>
      <c r="V55" s="1">
        <f t="shared" si="11"/>
        <v>0</v>
      </c>
      <c r="W55" s="1">
        <f t="shared" si="12"/>
        <v>0</v>
      </c>
      <c r="X55" s="1">
        <f t="shared" si="13"/>
        <v>0</v>
      </c>
      <c r="Y55" s="1">
        <f t="shared" si="14"/>
        <v>0</v>
      </c>
    </row>
    <row r="56" spans="1:25">
      <c r="A56" s="5">
        <v>39700</v>
      </c>
      <c r="B56" s="1"/>
      <c r="D56" s="1">
        <v>24.9</v>
      </c>
      <c r="E56" t="s">
        <v>20</v>
      </c>
      <c r="F56" t="s">
        <v>5</v>
      </c>
      <c r="G56" t="s">
        <v>233</v>
      </c>
      <c r="K56" s="1">
        <f t="shared" si="0"/>
        <v>24.9</v>
      </c>
      <c r="L56" s="1">
        <f t="shared" si="1"/>
        <v>0</v>
      </c>
      <c r="M56" s="1">
        <f t="shared" si="2"/>
        <v>0</v>
      </c>
      <c r="N56" s="1">
        <f t="shared" si="3"/>
        <v>0</v>
      </c>
      <c r="O56" s="1">
        <f t="shared" si="4"/>
        <v>0</v>
      </c>
      <c r="P56" s="1">
        <f t="shared" si="5"/>
        <v>24.9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0</v>
      </c>
      <c r="U56" s="1">
        <f t="shared" si="10"/>
        <v>0</v>
      </c>
      <c r="V56" s="1">
        <f t="shared" si="11"/>
        <v>0</v>
      </c>
      <c r="W56" s="1">
        <f t="shared" si="12"/>
        <v>0</v>
      </c>
      <c r="X56" s="1">
        <f t="shared" si="13"/>
        <v>0</v>
      </c>
      <c r="Y56" s="1">
        <f t="shared" si="14"/>
        <v>0</v>
      </c>
    </row>
    <row r="57" spans="1:25">
      <c r="A57" s="5">
        <v>39700</v>
      </c>
      <c r="B57" s="1"/>
      <c r="D57" s="1">
        <v>39.9</v>
      </c>
      <c r="E57" t="s">
        <v>56</v>
      </c>
      <c r="F57" t="s">
        <v>5</v>
      </c>
      <c r="G57" t="s">
        <v>233</v>
      </c>
      <c r="K57" s="1">
        <f t="shared" si="0"/>
        <v>0</v>
      </c>
      <c r="L57" s="1">
        <f t="shared" si="1"/>
        <v>0</v>
      </c>
      <c r="M57" s="1">
        <f t="shared" si="2"/>
        <v>0</v>
      </c>
      <c r="N57" s="1">
        <f t="shared" si="3"/>
        <v>0</v>
      </c>
      <c r="O57" s="1">
        <f t="shared" si="4"/>
        <v>0</v>
      </c>
      <c r="P57" s="1">
        <f t="shared" si="5"/>
        <v>39.9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0</v>
      </c>
      <c r="U57" s="1">
        <f t="shared" si="10"/>
        <v>39.9</v>
      </c>
      <c r="V57" s="1">
        <f t="shared" si="11"/>
        <v>0</v>
      </c>
      <c r="W57" s="1">
        <f t="shared" si="12"/>
        <v>0</v>
      </c>
      <c r="X57" s="1">
        <f t="shared" si="13"/>
        <v>0</v>
      </c>
      <c r="Y57" s="1">
        <f t="shared" si="14"/>
        <v>0</v>
      </c>
    </row>
    <row r="58" spans="1:25">
      <c r="A58" s="5">
        <v>39701</v>
      </c>
      <c r="B58" s="1">
        <v>30</v>
      </c>
      <c r="C58" t="s">
        <v>56</v>
      </c>
      <c r="D58" s="1"/>
      <c r="K58" s="1">
        <f t="shared" si="0"/>
        <v>0</v>
      </c>
      <c r="L58" s="1">
        <f t="shared" si="1"/>
        <v>0</v>
      </c>
      <c r="M58" s="1">
        <f t="shared" si="2"/>
        <v>0</v>
      </c>
      <c r="N58" s="1">
        <f t="shared" si="3"/>
        <v>0</v>
      </c>
      <c r="O58" s="1">
        <f t="shared" si="4"/>
        <v>0</v>
      </c>
      <c r="P58" s="1">
        <f t="shared" si="5"/>
        <v>0</v>
      </c>
      <c r="Q58" s="1">
        <f t="shared" si="6"/>
        <v>0</v>
      </c>
      <c r="R58" s="1">
        <f t="shared" si="7"/>
        <v>0</v>
      </c>
      <c r="S58" s="1">
        <f t="shared" si="8"/>
        <v>0</v>
      </c>
      <c r="T58" s="1">
        <f t="shared" si="9"/>
        <v>0</v>
      </c>
      <c r="U58" s="1">
        <f t="shared" si="10"/>
        <v>0</v>
      </c>
      <c r="V58" s="1">
        <f t="shared" si="11"/>
        <v>0</v>
      </c>
      <c r="W58" s="1">
        <f t="shared" si="12"/>
        <v>0</v>
      </c>
      <c r="X58" s="1">
        <f t="shared" si="13"/>
        <v>0</v>
      </c>
      <c r="Y58" s="1">
        <f t="shared" si="14"/>
        <v>0</v>
      </c>
    </row>
    <row r="59" spans="1:25">
      <c r="A59" s="5">
        <v>39700</v>
      </c>
      <c r="B59" s="1">
        <v>30</v>
      </c>
      <c r="C59" t="s">
        <v>56</v>
      </c>
      <c r="D59" s="1">
        <v>39.9</v>
      </c>
      <c r="E59" t="s">
        <v>56</v>
      </c>
      <c r="F59" t="s">
        <v>8</v>
      </c>
      <c r="G59" t="s">
        <v>234</v>
      </c>
      <c r="K59" s="1">
        <f t="shared" si="0"/>
        <v>0</v>
      </c>
      <c r="L59" s="1">
        <f t="shared" si="1"/>
        <v>0</v>
      </c>
      <c r="M59" s="1">
        <f t="shared" si="2"/>
        <v>0</v>
      </c>
      <c r="N59" s="1">
        <f t="shared" si="3"/>
        <v>0</v>
      </c>
      <c r="O59" s="1">
        <f t="shared" si="4"/>
        <v>0</v>
      </c>
      <c r="P59" s="1">
        <f t="shared" si="5"/>
        <v>0</v>
      </c>
      <c r="Q59" s="1">
        <f t="shared" si="6"/>
        <v>0</v>
      </c>
      <c r="R59" s="1">
        <f t="shared" si="7"/>
        <v>39.9</v>
      </c>
      <c r="S59" s="1">
        <f t="shared" si="8"/>
        <v>0</v>
      </c>
      <c r="T59" s="1">
        <f t="shared" si="9"/>
        <v>0</v>
      </c>
      <c r="U59" s="1">
        <f t="shared" si="10"/>
        <v>39.9</v>
      </c>
      <c r="V59" s="1">
        <f t="shared" si="11"/>
        <v>0</v>
      </c>
      <c r="W59" s="1">
        <f t="shared" si="12"/>
        <v>0</v>
      </c>
      <c r="X59" s="1">
        <f t="shared" si="13"/>
        <v>0</v>
      </c>
      <c r="Y59" s="1">
        <f t="shared" si="14"/>
        <v>0</v>
      </c>
    </row>
    <row r="60" spans="1:25">
      <c r="A60" s="5">
        <v>39701</v>
      </c>
      <c r="B60" s="1"/>
      <c r="D60" s="1">
        <v>24.9</v>
      </c>
      <c r="E60" t="s">
        <v>20</v>
      </c>
      <c r="F60" t="s">
        <v>7</v>
      </c>
      <c r="G60" t="s">
        <v>147</v>
      </c>
      <c r="K60" s="1">
        <f t="shared" si="0"/>
        <v>24.9</v>
      </c>
      <c r="L60" s="1">
        <f t="shared" si="1"/>
        <v>0</v>
      </c>
      <c r="M60" s="1">
        <f t="shared" si="2"/>
        <v>0</v>
      </c>
      <c r="N60" s="1">
        <f t="shared" si="3"/>
        <v>24.9</v>
      </c>
      <c r="O60" s="1">
        <f t="shared" si="4"/>
        <v>0</v>
      </c>
      <c r="P60" s="1">
        <f t="shared" si="5"/>
        <v>0</v>
      </c>
      <c r="Q60" s="1">
        <f t="shared" si="6"/>
        <v>0</v>
      </c>
      <c r="R60" s="1">
        <f t="shared" si="7"/>
        <v>0</v>
      </c>
      <c r="S60" s="1">
        <f t="shared" si="8"/>
        <v>0</v>
      </c>
      <c r="T60" s="1">
        <f t="shared" si="9"/>
        <v>0</v>
      </c>
      <c r="U60" s="1">
        <f t="shared" si="10"/>
        <v>0</v>
      </c>
      <c r="V60" s="1">
        <f t="shared" si="11"/>
        <v>0</v>
      </c>
      <c r="W60" s="1">
        <f t="shared" si="12"/>
        <v>0</v>
      </c>
      <c r="X60" s="1">
        <f t="shared" si="13"/>
        <v>0</v>
      </c>
      <c r="Y60" s="1">
        <f t="shared" si="14"/>
        <v>0</v>
      </c>
    </row>
    <row r="61" spans="1:25">
      <c r="A61" s="5">
        <v>39700</v>
      </c>
      <c r="B61" s="1"/>
      <c r="D61" s="1">
        <v>24.9</v>
      </c>
      <c r="E61" t="s">
        <v>20</v>
      </c>
      <c r="F61" t="s">
        <v>5</v>
      </c>
      <c r="G61" t="s">
        <v>64</v>
      </c>
      <c r="K61" s="1">
        <f t="shared" si="0"/>
        <v>24.9</v>
      </c>
      <c r="L61" s="1">
        <f t="shared" si="1"/>
        <v>0</v>
      </c>
      <c r="M61" s="1">
        <f t="shared" si="2"/>
        <v>0</v>
      </c>
      <c r="N61" s="1">
        <f t="shared" si="3"/>
        <v>0</v>
      </c>
      <c r="O61" s="1">
        <f t="shared" si="4"/>
        <v>0</v>
      </c>
      <c r="P61" s="1">
        <f t="shared" si="5"/>
        <v>24.9</v>
      </c>
      <c r="Q61" s="1">
        <f t="shared" si="6"/>
        <v>0</v>
      </c>
      <c r="R61" s="1">
        <f t="shared" si="7"/>
        <v>0</v>
      </c>
      <c r="S61" s="1">
        <f t="shared" si="8"/>
        <v>0</v>
      </c>
      <c r="T61" s="1">
        <f t="shared" si="9"/>
        <v>0</v>
      </c>
      <c r="U61" s="1">
        <f t="shared" si="10"/>
        <v>0</v>
      </c>
      <c r="V61" s="1">
        <f t="shared" si="11"/>
        <v>0</v>
      </c>
      <c r="W61" s="1">
        <f t="shared" si="12"/>
        <v>0</v>
      </c>
      <c r="X61" s="1">
        <f t="shared" si="13"/>
        <v>0</v>
      </c>
      <c r="Y61" s="1">
        <f t="shared" si="14"/>
        <v>0</v>
      </c>
    </row>
    <row r="62" spans="1:25">
      <c r="A62" s="5">
        <v>39701</v>
      </c>
      <c r="B62" s="1"/>
      <c r="D62" s="1">
        <v>44.9</v>
      </c>
      <c r="E62" t="s">
        <v>20</v>
      </c>
      <c r="F62" t="s">
        <v>5</v>
      </c>
      <c r="G62" s="13" t="s">
        <v>235</v>
      </c>
      <c r="K62" s="1">
        <f t="shared" si="0"/>
        <v>44.9</v>
      </c>
      <c r="L62" s="1">
        <f t="shared" si="1"/>
        <v>0</v>
      </c>
      <c r="M62" s="1">
        <f t="shared" si="2"/>
        <v>0</v>
      </c>
      <c r="N62" s="1">
        <f t="shared" si="3"/>
        <v>0</v>
      </c>
      <c r="O62" s="1">
        <f t="shared" si="4"/>
        <v>0</v>
      </c>
      <c r="P62" s="1">
        <f t="shared" si="5"/>
        <v>44.9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0</v>
      </c>
      <c r="U62" s="1">
        <f t="shared" si="10"/>
        <v>0</v>
      </c>
      <c r="V62" s="1">
        <f t="shared" si="11"/>
        <v>0</v>
      </c>
      <c r="W62" s="1">
        <f t="shared" si="12"/>
        <v>0</v>
      </c>
      <c r="X62" s="1">
        <f t="shared" si="13"/>
        <v>0</v>
      </c>
      <c r="Y62" s="1">
        <f t="shared" si="14"/>
        <v>0</v>
      </c>
    </row>
    <row r="63" spans="1:25">
      <c r="A63" s="5">
        <v>39702</v>
      </c>
      <c r="B63" s="1"/>
      <c r="D63" s="1">
        <v>300</v>
      </c>
      <c r="E63" t="s">
        <v>20</v>
      </c>
      <c r="F63" t="s">
        <v>7</v>
      </c>
      <c r="G63" t="s">
        <v>236</v>
      </c>
      <c r="K63" s="1">
        <f t="shared" si="0"/>
        <v>300</v>
      </c>
      <c r="L63" s="1">
        <f t="shared" si="1"/>
        <v>0</v>
      </c>
      <c r="M63" s="1">
        <f t="shared" si="2"/>
        <v>0</v>
      </c>
      <c r="N63" s="1">
        <f t="shared" si="3"/>
        <v>300</v>
      </c>
      <c r="O63" s="1">
        <f t="shared" si="4"/>
        <v>0</v>
      </c>
      <c r="P63" s="1">
        <f t="shared" si="5"/>
        <v>0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0</v>
      </c>
      <c r="U63" s="1">
        <f t="shared" si="10"/>
        <v>0</v>
      </c>
      <c r="V63" s="1">
        <f t="shared" si="11"/>
        <v>0</v>
      </c>
      <c r="W63" s="1">
        <f t="shared" si="12"/>
        <v>0</v>
      </c>
      <c r="X63" s="1">
        <f t="shared" si="13"/>
        <v>0</v>
      </c>
      <c r="Y63" s="1">
        <f t="shared" si="14"/>
        <v>0</v>
      </c>
    </row>
    <row r="64" spans="1:25">
      <c r="A64" s="5">
        <v>39699</v>
      </c>
      <c r="B64" s="1"/>
      <c r="D64" s="1">
        <v>24.9</v>
      </c>
      <c r="E64" t="s">
        <v>20</v>
      </c>
      <c r="F64" t="s">
        <v>13</v>
      </c>
      <c r="G64" t="s">
        <v>176</v>
      </c>
      <c r="K64" s="1">
        <f t="shared" si="0"/>
        <v>24.9</v>
      </c>
      <c r="L64" s="1">
        <f t="shared" si="1"/>
        <v>0</v>
      </c>
      <c r="M64" s="1">
        <f t="shared" si="2"/>
        <v>0</v>
      </c>
      <c r="N64" s="1">
        <f t="shared" si="3"/>
        <v>0</v>
      </c>
      <c r="O64" s="1">
        <f t="shared" si="4"/>
        <v>0</v>
      </c>
      <c r="P64" s="1">
        <f t="shared" si="5"/>
        <v>0</v>
      </c>
      <c r="Q64" s="1">
        <f t="shared" si="6"/>
        <v>24.9</v>
      </c>
      <c r="R64" s="1">
        <f t="shared" si="7"/>
        <v>0</v>
      </c>
      <c r="S64" s="1">
        <f t="shared" si="8"/>
        <v>0</v>
      </c>
      <c r="T64" s="1">
        <f t="shared" si="9"/>
        <v>0</v>
      </c>
      <c r="U64" s="1">
        <f t="shared" si="10"/>
        <v>0</v>
      </c>
      <c r="V64" s="1">
        <f t="shared" si="11"/>
        <v>0</v>
      </c>
      <c r="W64" s="1">
        <f t="shared" si="12"/>
        <v>0</v>
      </c>
      <c r="X64" s="1">
        <f t="shared" si="13"/>
        <v>0</v>
      </c>
      <c r="Y64" s="1">
        <f t="shared" si="14"/>
        <v>0</v>
      </c>
    </row>
    <row r="65" spans="1:25">
      <c r="A65" s="5">
        <v>39703</v>
      </c>
      <c r="B65" s="1"/>
      <c r="D65" s="1">
        <v>24.9</v>
      </c>
      <c r="E65" t="s">
        <v>20</v>
      </c>
      <c r="F65" t="s">
        <v>5</v>
      </c>
      <c r="G65" t="s">
        <v>161</v>
      </c>
      <c r="K65" s="1">
        <f t="shared" si="0"/>
        <v>24.9</v>
      </c>
      <c r="L65" s="1">
        <f t="shared" si="1"/>
        <v>0</v>
      </c>
      <c r="M65" s="1">
        <f t="shared" si="2"/>
        <v>0</v>
      </c>
      <c r="N65" s="1">
        <f t="shared" si="3"/>
        <v>0</v>
      </c>
      <c r="O65" s="1">
        <f t="shared" si="4"/>
        <v>0</v>
      </c>
      <c r="P65" s="1">
        <f t="shared" si="5"/>
        <v>24.9</v>
      </c>
      <c r="Q65" s="1">
        <f t="shared" si="6"/>
        <v>0</v>
      </c>
      <c r="R65" s="1">
        <f t="shared" si="7"/>
        <v>0</v>
      </c>
      <c r="S65" s="1">
        <f t="shared" si="8"/>
        <v>0</v>
      </c>
      <c r="T65" s="1">
        <f t="shared" si="9"/>
        <v>0</v>
      </c>
      <c r="U65" s="1">
        <f t="shared" si="10"/>
        <v>0</v>
      </c>
      <c r="V65" s="1">
        <f t="shared" si="11"/>
        <v>0</v>
      </c>
      <c r="W65" s="1">
        <f t="shared" si="12"/>
        <v>0</v>
      </c>
      <c r="X65" s="1">
        <f t="shared" si="13"/>
        <v>0</v>
      </c>
      <c r="Y65" s="1">
        <f t="shared" si="14"/>
        <v>0</v>
      </c>
    </row>
    <row r="66" spans="1:25">
      <c r="A66" s="5">
        <v>39703</v>
      </c>
      <c r="B66" s="1"/>
      <c r="D66" s="1">
        <v>44.9</v>
      </c>
      <c r="E66" t="s">
        <v>20</v>
      </c>
      <c r="F66" t="s">
        <v>7</v>
      </c>
      <c r="G66" s="13" t="s">
        <v>173</v>
      </c>
      <c r="K66" s="1">
        <f t="shared" si="0"/>
        <v>44.9</v>
      </c>
      <c r="L66" s="1">
        <f t="shared" si="1"/>
        <v>0</v>
      </c>
      <c r="M66" s="1">
        <f t="shared" si="2"/>
        <v>0</v>
      </c>
      <c r="N66" s="1">
        <f t="shared" si="3"/>
        <v>44.9</v>
      </c>
      <c r="O66" s="1">
        <f t="shared" si="4"/>
        <v>0</v>
      </c>
      <c r="P66" s="1">
        <f t="shared" si="5"/>
        <v>0</v>
      </c>
      <c r="Q66" s="1">
        <f t="shared" si="6"/>
        <v>0</v>
      </c>
      <c r="R66" s="1">
        <f t="shared" si="7"/>
        <v>0</v>
      </c>
      <c r="S66" s="1">
        <f t="shared" si="8"/>
        <v>0</v>
      </c>
      <c r="T66" s="1">
        <f t="shared" si="9"/>
        <v>0</v>
      </c>
      <c r="U66" s="1">
        <f t="shared" si="10"/>
        <v>0</v>
      </c>
      <c r="V66" s="1">
        <f t="shared" si="11"/>
        <v>0</v>
      </c>
      <c r="W66" s="1">
        <f t="shared" si="12"/>
        <v>0</v>
      </c>
      <c r="X66" s="1">
        <f t="shared" si="13"/>
        <v>0</v>
      </c>
      <c r="Y66" s="1">
        <f t="shared" si="14"/>
        <v>0</v>
      </c>
    </row>
    <row r="67" spans="1:25">
      <c r="A67" s="5">
        <v>39703</v>
      </c>
      <c r="B67" s="1"/>
      <c r="D67" s="1">
        <v>12.9</v>
      </c>
      <c r="E67" t="s">
        <v>20</v>
      </c>
      <c r="F67" t="s">
        <v>8</v>
      </c>
      <c r="G67" t="s">
        <v>237</v>
      </c>
      <c r="K67" s="1">
        <f t="shared" ref="K67:K130" si="15">IF(E67="lojas",D67,0)</f>
        <v>12.9</v>
      </c>
      <c r="L67" s="1">
        <f t="shared" ref="L67:L130" si="16">IF(E67="lanhouse",D67,0)</f>
        <v>0</v>
      </c>
      <c r="M67" s="1">
        <f t="shared" ref="M67:M130" si="17">IF(E67="celular",D67,0)</f>
        <v>0</v>
      </c>
      <c r="N67" s="1">
        <f t="shared" ref="N67:N130" si="18">IF(F67="caixa",D67,0)</f>
        <v>0</v>
      </c>
      <c r="O67" s="1">
        <f t="shared" ref="O67:O130" si="19">IF(F67="bb",D67,0)</f>
        <v>0</v>
      </c>
      <c r="P67" s="1">
        <f t="shared" ref="P67:P130" si="20">IF(F67="bradesco",D67,0)</f>
        <v>0</v>
      </c>
      <c r="Q67" s="1">
        <f t="shared" ref="Q67:Q130" si="21">IF(F67="banco real",D67,0)</f>
        <v>0</v>
      </c>
      <c r="R67" s="1">
        <f t="shared" ref="R67:R130" si="22">IF(F67="itau",D67,0)</f>
        <v>12.9</v>
      </c>
      <c r="S67" s="1">
        <f t="shared" ref="S67:S130" si="23">IF(F67="pseg",D67,0)</f>
        <v>0</v>
      </c>
      <c r="T67" s="1">
        <f t="shared" ref="T67:T130" si="24">IF(C67="pessoal",B67,0)</f>
        <v>0</v>
      </c>
      <c r="U67" s="1">
        <f t="shared" ref="U67:U130" si="25">IF(E67="dominios",D67,0)</f>
        <v>0</v>
      </c>
      <c r="V67" s="1">
        <f t="shared" ref="V67:V130" si="26">IF(C67="publicidade",B67,0)</f>
        <v>0</v>
      </c>
      <c r="W67" s="1">
        <f t="shared" ref="W67:W130" si="27">IF(C67="lanhouse",B67,0)</f>
        <v>0</v>
      </c>
      <c r="X67" s="1">
        <f t="shared" ref="X67:X130" si="28">IF(C67="lojapro",B67,0)</f>
        <v>0</v>
      </c>
      <c r="Y67" s="1">
        <f t="shared" ref="Y67:Y130" si="29">IF(E67="serviços",D67,0)</f>
        <v>0</v>
      </c>
    </row>
    <row r="68" spans="1:25">
      <c r="A68" s="5">
        <v>39703</v>
      </c>
      <c r="B68" s="1"/>
      <c r="D68" s="1">
        <v>44.9</v>
      </c>
      <c r="E68" t="s">
        <v>20</v>
      </c>
      <c r="F68" t="s">
        <v>5</v>
      </c>
      <c r="G68" t="s">
        <v>61</v>
      </c>
      <c r="K68" s="1">
        <f t="shared" si="15"/>
        <v>44.9</v>
      </c>
      <c r="L68" s="1">
        <f t="shared" si="16"/>
        <v>0</v>
      </c>
      <c r="M68" s="1">
        <f t="shared" si="17"/>
        <v>0</v>
      </c>
      <c r="N68" s="1">
        <f t="shared" si="18"/>
        <v>0</v>
      </c>
      <c r="O68" s="1">
        <f t="shared" si="19"/>
        <v>0</v>
      </c>
      <c r="P68" s="1">
        <f t="shared" si="20"/>
        <v>44.9</v>
      </c>
      <c r="Q68" s="1">
        <f t="shared" si="21"/>
        <v>0</v>
      </c>
      <c r="R68" s="1">
        <f t="shared" si="22"/>
        <v>0</v>
      </c>
      <c r="S68" s="1">
        <f t="shared" si="23"/>
        <v>0</v>
      </c>
      <c r="T68" s="1">
        <f t="shared" si="24"/>
        <v>0</v>
      </c>
      <c r="U68" s="1">
        <f t="shared" si="25"/>
        <v>0</v>
      </c>
      <c r="V68" s="1">
        <f t="shared" si="26"/>
        <v>0</v>
      </c>
      <c r="W68" s="1">
        <f t="shared" si="27"/>
        <v>0</v>
      </c>
      <c r="X68" s="1">
        <f t="shared" si="28"/>
        <v>0</v>
      </c>
      <c r="Y68" s="1">
        <f t="shared" si="29"/>
        <v>0</v>
      </c>
    </row>
    <row r="69" spans="1:25">
      <c r="A69" s="5">
        <v>39705</v>
      </c>
      <c r="B69" s="1"/>
      <c r="D69" s="1">
        <v>29.9</v>
      </c>
      <c r="E69" t="s">
        <v>20</v>
      </c>
      <c r="F69" t="s">
        <v>5</v>
      </c>
      <c r="G69" t="s">
        <v>67</v>
      </c>
      <c r="K69" s="1">
        <f t="shared" si="15"/>
        <v>29.9</v>
      </c>
      <c r="L69" s="1">
        <f t="shared" si="16"/>
        <v>0</v>
      </c>
      <c r="M69" s="1">
        <f t="shared" si="17"/>
        <v>0</v>
      </c>
      <c r="N69" s="1">
        <f t="shared" si="18"/>
        <v>0</v>
      </c>
      <c r="O69" s="1">
        <f t="shared" si="19"/>
        <v>0</v>
      </c>
      <c r="P69" s="1">
        <f t="shared" si="20"/>
        <v>29.9</v>
      </c>
      <c r="Q69" s="1">
        <f t="shared" si="21"/>
        <v>0</v>
      </c>
      <c r="R69" s="1">
        <f t="shared" si="22"/>
        <v>0</v>
      </c>
      <c r="S69" s="1">
        <f t="shared" si="23"/>
        <v>0</v>
      </c>
      <c r="T69" s="1">
        <f t="shared" si="24"/>
        <v>0</v>
      </c>
      <c r="U69" s="1">
        <f t="shared" si="25"/>
        <v>0</v>
      </c>
      <c r="V69" s="1">
        <f t="shared" si="26"/>
        <v>0</v>
      </c>
      <c r="W69" s="1">
        <f t="shared" si="27"/>
        <v>0</v>
      </c>
      <c r="X69" s="1">
        <f t="shared" si="28"/>
        <v>0</v>
      </c>
      <c r="Y69" s="1">
        <f t="shared" si="29"/>
        <v>0</v>
      </c>
    </row>
    <row r="70" spans="1:25">
      <c r="A70" s="5">
        <v>39706</v>
      </c>
      <c r="B70" s="1"/>
      <c r="D70" s="1">
        <v>25.9</v>
      </c>
      <c r="E70" t="s">
        <v>20</v>
      </c>
      <c r="F70" t="s">
        <v>7</v>
      </c>
      <c r="G70" t="s">
        <v>142</v>
      </c>
      <c r="K70" s="1">
        <f t="shared" si="15"/>
        <v>25.9</v>
      </c>
      <c r="L70" s="1">
        <f t="shared" si="16"/>
        <v>0</v>
      </c>
      <c r="M70" s="1">
        <f t="shared" si="17"/>
        <v>0</v>
      </c>
      <c r="N70" s="1">
        <f t="shared" si="18"/>
        <v>25.9</v>
      </c>
      <c r="O70" s="1">
        <f t="shared" si="19"/>
        <v>0</v>
      </c>
      <c r="P70" s="1">
        <f t="shared" si="20"/>
        <v>0</v>
      </c>
      <c r="Q70" s="1">
        <f t="shared" si="21"/>
        <v>0</v>
      </c>
      <c r="R70" s="1">
        <f t="shared" si="22"/>
        <v>0</v>
      </c>
      <c r="S70" s="1">
        <f t="shared" si="23"/>
        <v>0</v>
      </c>
      <c r="T70" s="1">
        <f t="shared" si="24"/>
        <v>0</v>
      </c>
      <c r="U70" s="1">
        <f t="shared" si="25"/>
        <v>0</v>
      </c>
      <c r="V70" s="1">
        <f t="shared" si="26"/>
        <v>0</v>
      </c>
      <c r="W70" s="1">
        <f t="shared" si="27"/>
        <v>0</v>
      </c>
      <c r="X70" s="1">
        <f t="shared" si="28"/>
        <v>0</v>
      </c>
      <c r="Y70" s="1">
        <f t="shared" si="29"/>
        <v>0</v>
      </c>
    </row>
    <row r="71" spans="1:25">
      <c r="A71" s="5">
        <v>39706</v>
      </c>
      <c r="B71" s="1"/>
      <c r="D71" s="1">
        <v>24.9</v>
      </c>
      <c r="E71" t="s">
        <v>20</v>
      </c>
      <c r="F71" t="s">
        <v>5</v>
      </c>
      <c r="G71" t="s">
        <v>238</v>
      </c>
      <c r="K71" s="1">
        <f t="shared" si="15"/>
        <v>24.9</v>
      </c>
      <c r="L71" s="1">
        <f t="shared" si="16"/>
        <v>0</v>
      </c>
      <c r="M71" s="1">
        <f t="shared" si="17"/>
        <v>0</v>
      </c>
      <c r="N71" s="1">
        <f t="shared" si="18"/>
        <v>0</v>
      </c>
      <c r="O71" s="1">
        <f t="shared" si="19"/>
        <v>0</v>
      </c>
      <c r="P71" s="1">
        <f t="shared" si="20"/>
        <v>24.9</v>
      </c>
      <c r="Q71" s="1">
        <f t="shared" si="21"/>
        <v>0</v>
      </c>
      <c r="R71" s="1">
        <f t="shared" si="22"/>
        <v>0</v>
      </c>
      <c r="S71" s="1">
        <f t="shared" si="23"/>
        <v>0</v>
      </c>
      <c r="T71" s="1">
        <f t="shared" si="24"/>
        <v>0</v>
      </c>
      <c r="U71" s="1">
        <f t="shared" si="25"/>
        <v>0</v>
      </c>
      <c r="V71" s="1">
        <f t="shared" si="26"/>
        <v>0</v>
      </c>
      <c r="W71" s="1">
        <f t="shared" si="27"/>
        <v>0</v>
      </c>
      <c r="X71" s="1">
        <f t="shared" si="28"/>
        <v>0</v>
      </c>
      <c r="Y71" s="1">
        <f t="shared" si="29"/>
        <v>0</v>
      </c>
    </row>
    <row r="72" spans="1:25">
      <c r="A72" s="5">
        <v>39706</v>
      </c>
      <c r="B72" s="1"/>
      <c r="D72" s="1">
        <v>24.9</v>
      </c>
      <c r="E72" t="s">
        <v>20</v>
      </c>
      <c r="F72" s="13" t="s">
        <v>6</v>
      </c>
      <c r="G72" t="s">
        <v>158</v>
      </c>
      <c r="K72" s="1">
        <f t="shared" si="15"/>
        <v>24.9</v>
      </c>
      <c r="L72" s="1">
        <f t="shared" si="16"/>
        <v>0</v>
      </c>
      <c r="M72" s="1">
        <f t="shared" si="17"/>
        <v>0</v>
      </c>
      <c r="N72" s="1">
        <f t="shared" si="18"/>
        <v>0</v>
      </c>
      <c r="O72" s="1">
        <f t="shared" si="19"/>
        <v>24.9</v>
      </c>
      <c r="P72" s="1">
        <f t="shared" si="20"/>
        <v>0</v>
      </c>
      <c r="Q72" s="1">
        <f t="shared" si="21"/>
        <v>0</v>
      </c>
      <c r="R72" s="1">
        <f t="shared" si="22"/>
        <v>0</v>
      </c>
      <c r="S72" s="1">
        <f t="shared" si="23"/>
        <v>0</v>
      </c>
      <c r="T72" s="1">
        <f t="shared" si="24"/>
        <v>0</v>
      </c>
      <c r="U72" s="1">
        <f t="shared" si="25"/>
        <v>0</v>
      </c>
      <c r="V72" s="1">
        <f t="shared" si="26"/>
        <v>0</v>
      </c>
      <c r="W72" s="1">
        <f t="shared" si="27"/>
        <v>0</v>
      </c>
      <c r="X72" s="1">
        <f t="shared" si="28"/>
        <v>0</v>
      </c>
      <c r="Y72" s="1">
        <f t="shared" si="29"/>
        <v>0</v>
      </c>
    </row>
    <row r="73" spans="1:25">
      <c r="A73" s="5">
        <v>39706</v>
      </c>
      <c r="B73" s="1"/>
      <c r="D73" s="1">
        <v>45</v>
      </c>
      <c r="E73" t="s">
        <v>20</v>
      </c>
      <c r="F73" t="s">
        <v>13</v>
      </c>
      <c r="G73" t="s">
        <v>116</v>
      </c>
      <c r="K73" s="1">
        <f t="shared" si="15"/>
        <v>45</v>
      </c>
      <c r="L73" s="1">
        <f t="shared" si="16"/>
        <v>0</v>
      </c>
      <c r="M73" s="1">
        <f t="shared" si="17"/>
        <v>0</v>
      </c>
      <c r="N73" s="1">
        <f t="shared" si="18"/>
        <v>0</v>
      </c>
      <c r="O73" s="1">
        <f t="shared" si="19"/>
        <v>0</v>
      </c>
      <c r="P73" s="1">
        <f t="shared" si="20"/>
        <v>0</v>
      </c>
      <c r="Q73" s="1">
        <f t="shared" si="21"/>
        <v>45</v>
      </c>
      <c r="R73" s="1">
        <f t="shared" si="22"/>
        <v>0</v>
      </c>
      <c r="S73" s="1">
        <f t="shared" si="23"/>
        <v>0</v>
      </c>
      <c r="T73" s="1">
        <f t="shared" si="24"/>
        <v>0</v>
      </c>
      <c r="U73" s="1">
        <f t="shared" si="25"/>
        <v>0</v>
      </c>
      <c r="V73" s="1">
        <f t="shared" si="26"/>
        <v>0</v>
      </c>
      <c r="W73" s="1">
        <f t="shared" si="27"/>
        <v>0</v>
      </c>
      <c r="X73" s="1">
        <f t="shared" si="28"/>
        <v>0</v>
      </c>
      <c r="Y73" s="1">
        <f t="shared" si="29"/>
        <v>0</v>
      </c>
    </row>
    <row r="74" spans="1:25">
      <c r="A74" s="5">
        <v>39706</v>
      </c>
      <c r="B74" s="1"/>
      <c r="D74" s="1">
        <v>13</v>
      </c>
      <c r="E74" t="s">
        <v>20</v>
      </c>
      <c r="F74" t="s">
        <v>5</v>
      </c>
      <c r="G74" t="s">
        <v>66</v>
      </c>
      <c r="K74" s="1">
        <f t="shared" si="15"/>
        <v>13</v>
      </c>
      <c r="L74" s="1">
        <f t="shared" si="16"/>
        <v>0</v>
      </c>
      <c r="M74" s="1">
        <f t="shared" si="17"/>
        <v>0</v>
      </c>
      <c r="N74" s="1">
        <f t="shared" si="18"/>
        <v>0</v>
      </c>
      <c r="O74" s="1">
        <f t="shared" si="19"/>
        <v>0</v>
      </c>
      <c r="P74" s="1">
        <f t="shared" si="20"/>
        <v>13</v>
      </c>
      <c r="Q74" s="1">
        <f t="shared" si="21"/>
        <v>0</v>
      </c>
      <c r="R74" s="1">
        <f t="shared" si="22"/>
        <v>0</v>
      </c>
      <c r="S74" s="1">
        <f t="shared" si="23"/>
        <v>0</v>
      </c>
      <c r="T74" s="1">
        <f t="shared" si="24"/>
        <v>0</v>
      </c>
      <c r="U74" s="1">
        <f t="shared" si="25"/>
        <v>0</v>
      </c>
      <c r="V74" s="1">
        <f t="shared" si="26"/>
        <v>0</v>
      </c>
      <c r="W74" s="1">
        <f t="shared" si="27"/>
        <v>0</v>
      </c>
      <c r="X74" s="1">
        <f t="shared" si="28"/>
        <v>0</v>
      </c>
      <c r="Y74" s="1">
        <f t="shared" si="29"/>
        <v>0</v>
      </c>
    </row>
    <row r="75" spans="1:25">
      <c r="A75" s="5">
        <v>39706</v>
      </c>
      <c r="B75" s="1"/>
      <c r="D75" s="1">
        <v>84.9</v>
      </c>
      <c r="E75" t="s">
        <v>20</v>
      </c>
      <c r="F75" t="s">
        <v>5</v>
      </c>
      <c r="G75" t="s">
        <v>239</v>
      </c>
      <c r="K75" s="1">
        <f t="shared" si="15"/>
        <v>84.9</v>
      </c>
      <c r="L75" s="1">
        <f t="shared" si="16"/>
        <v>0</v>
      </c>
      <c r="M75" s="1">
        <f t="shared" si="17"/>
        <v>0</v>
      </c>
      <c r="N75" s="1">
        <f t="shared" si="18"/>
        <v>0</v>
      </c>
      <c r="O75" s="1">
        <f t="shared" si="19"/>
        <v>0</v>
      </c>
      <c r="P75" s="1">
        <f t="shared" si="20"/>
        <v>84.9</v>
      </c>
      <c r="Q75" s="1">
        <f t="shared" si="21"/>
        <v>0</v>
      </c>
      <c r="R75" s="1">
        <f t="shared" si="22"/>
        <v>0</v>
      </c>
      <c r="S75" s="1">
        <f t="shared" si="23"/>
        <v>0</v>
      </c>
      <c r="T75" s="1">
        <f t="shared" si="24"/>
        <v>0</v>
      </c>
      <c r="U75" s="1">
        <f t="shared" si="25"/>
        <v>0</v>
      </c>
      <c r="V75" s="1">
        <f t="shared" si="26"/>
        <v>0</v>
      </c>
      <c r="W75" s="1">
        <f t="shared" si="27"/>
        <v>0</v>
      </c>
      <c r="X75" s="1">
        <f t="shared" si="28"/>
        <v>0</v>
      </c>
      <c r="Y75" s="1">
        <f t="shared" si="29"/>
        <v>0</v>
      </c>
    </row>
    <row r="76" spans="1:25">
      <c r="A76" s="5">
        <v>39706</v>
      </c>
      <c r="B76" s="1"/>
      <c r="D76" s="1">
        <v>24.9</v>
      </c>
      <c r="E76" t="s">
        <v>20</v>
      </c>
      <c r="F76" t="s">
        <v>8</v>
      </c>
      <c r="G76" t="s">
        <v>240</v>
      </c>
      <c r="K76" s="1">
        <f t="shared" si="15"/>
        <v>24.9</v>
      </c>
      <c r="L76" s="1">
        <f t="shared" si="16"/>
        <v>0</v>
      </c>
      <c r="M76" s="1">
        <f t="shared" si="17"/>
        <v>0</v>
      </c>
      <c r="N76" s="1">
        <f t="shared" si="18"/>
        <v>0</v>
      </c>
      <c r="O76" s="1">
        <f t="shared" si="19"/>
        <v>0</v>
      </c>
      <c r="P76" s="1">
        <f t="shared" si="20"/>
        <v>0</v>
      </c>
      <c r="Q76" s="1">
        <f t="shared" si="21"/>
        <v>0</v>
      </c>
      <c r="R76" s="1">
        <f t="shared" si="22"/>
        <v>24.9</v>
      </c>
      <c r="S76" s="1">
        <f t="shared" si="23"/>
        <v>0</v>
      </c>
      <c r="T76" s="1">
        <f t="shared" si="24"/>
        <v>0</v>
      </c>
      <c r="U76" s="1">
        <f t="shared" si="25"/>
        <v>0</v>
      </c>
      <c r="V76" s="1">
        <f t="shared" si="26"/>
        <v>0</v>
      </c>
      <c r="W76" s="1">
        <f t="shared" si="27"/>
        <v>0</v>
      </c>
      <c r="X76" s="1">
        <f t="shared" si="28"/>
        <v>0</v>
      </c>
      <c r="Y76" s="1">
        <f t="shared" si="29"/>
        <v>0</v>
      </c>
    </row>
    <row r="77" spans="1:25">
      <c r="A77" s="5">
        <v>39701</v>
      </c>
      <c r="B77" s="1"/>
      <c r="D77" s="1">
        <v>9.9</v>
      </c>
      <c r="E77" t="s">
        <v>20</v>
      </c>
      <c r="F77" t="s">
        <v>7</v>
      </c>
      <c r="G77" t="s">
        <v>168</v>
      </c>
      <c r="K77" s="1">
        <f t="shared" si="15"/>
        <v>9.9</v>
      </c>
      <c r="L77" s="1">
        <f t="shared" si="16"/>
        <v>0</v>
      </c>
      <c r="M77" s="1">
        <f t="shared" si="17"/>
        <v>0</v>
      </c>
      <c r="N77" s="1">
        <f t="shared" si="18"/>
        <v>9.9</v>
      </c>
      <c r="O77" s="1">
        <f t="shared" si="19"/>
        <v>0</v>
      </c>
      <c r="P77" s="1">
        <f t="shared" si="20"/>
        <v>0</v>
      </c>
      <c r="Q77" s="1">
        <f t="shared" si="21"/>
        <v>0</v>
      </c>
      <c r="R77" s="1">
        <f t="shared" si="22"/>
        <v>0</v>
      </c>
      <c r="S77" s="1">
        <f t="shared" si="23"/>
        <v>0</v>
      </c>
      <c r="T77" s="1">
        <f t="shared" si="24"/>
        <v>0</v>
      </c>
      <c r="U77" s="1">
        <f t="shared" si="25"/>
        <v>0</v>
      </c>
      <c r="V77" s="1">
        <f t="shared" si="26"/>
        <v>0</v>
      </c>
      <c r="W77" s="1">
        <f t="shared" si="27"/>
        <v>0</v>
      </c>
      <c r="X77" s="1">
        <f t="shared" si="28"/>
        <v>0</v>
      </c>
      <c r="Y77" s="1">
        <f t="shared" si="29"/>
        <v>0</v>
      </c>
    </row>
    <row r="78" spans="1:25">
      <c r="A78" s="5">
        <v>39703</v>
      </c>
      <c r="B78" s="1"/>
      <c r="D78" s="1">
        <v>24.9</v>
      </c>
      <c r="E78" t="s">
        <v>20</v>
      </c>
      <c r="F78" t="s">
        <v>13</v>
      </c>
      <c r="G78" t="s">
        <v>241</v>
      </c>
      <c r="K78" s="1">
        <f t="shared" si="15"/>
        <v>24.9</v>
      </c>
      <c r="L78" s="1">
        <f t="shared" si="16"/>
        <v>0</v>
      </c>
      <c r="M78" s="1">
        <f t="shared" si="17"/>
        <v>0</v>
      </c>
      <c r="N78" s="1">
        <f t="shared" si="18"/>
        <v>0</v>
      </c>
      <c r="O78" s="1">
        <f t="shared" si="19"/>
        <v>0</v>
      </c>
      <c r="P78" s="1">
        <f t="shared" si="20"/>
        <v>0</v>
      </c>
      <c r="Q78" s="1">
        <f t="shared" si="21"/>
        <v>24.9</v>
      </c>
      <c r="R78" s="1">
        <f t="shared" si="22"/>
        <v>0</v>
      </c>
      <c r="S78" s="1">
        <f t="shared" si="23"/>
        <v>0</v>
      </c>
      <c r="T78" s="1">
        <f t="shared" si="24"/>
        <v>0</v>
      </c>
      <c r="U78" s="1">
        <f t="shared" si="25"/>
        <v>0</v>
      </c>
      <c r="V78" s="1">
        <f t="shared" si="26"/>
        <v>0</v>
      </c>
      <c r="W78" s="1">
        <f t="shared" si="27"/>
        <v>0</v>
      </c>
      <c r="X78" s="1">
        <f t="shared" si="28"/>
        <v>0</v>
      </c>
      <c r="Y78" s="1">
        <f t="shared" si="29"/>
        <v>0</v>
      </c>
    </row>
    <row r="79" spans="1:25">
      <c r="A79" s="5">
        <v>39707</v>
      </c>
      <c r="B79" s="1"/>
      <c r="D79" s="1">
        <v>24.9</v>
      </c>
      <c r="E79" t="s">
        <v>20</v>
      </c>
      <c r="F79" t="s">
        <v>13</v>
      </c>
      <c r="G79" t="s">
        <v>242</v>
      </c>
      <c r="K79" s="1">
        <f t="shared" si="15"/>
        <v>24.9</v>
      </c>
      <c r="L79" s="1">
        <f t="shared" si="16"/>
        <v>0</v>
      </c>
      <c r="M79" s="1">
        <f t="shared" si="17"/>
        <v>0</v>
      </c>
      <c r="N79" s="1">
        <f t="shared" si="18"/>
        <v>0</v>
      </c>
      <c r="O79" s="1">
        <f t="shared" si="19"/>
        <v>0</v>
      </c>
      <c r="P79" s="1">
        <f t="shared" si="20"/>
        <v>0</v>
      </c>
      <c r="Q79" s="1">
        <f t="shared" si="21"/>
        <v>24.9</v>
      </c>
      <c r="R79" s="1">
        <f t="shared" si="22"/>
        <v>0</v>
      </c>
      <c r="S79" s="1">
        <f t="shared" si="23"/>
        <v>0</v>
      </c>
      <c r="T79" s="1">
        <f t="shared" si="24"/>
        <v>0</v>
      </c>
      <c r="U79" s="1">
        <f t="shared" si="25"/>
        <v>0</v>
      </c>
      <c r="V79" s="1">
        <f t="shared" si="26"/>
        <v>0</v>
      </c>
      <c r="W79" s="1">
        <f t="shared" si="27"/>
        <v>0</v>
      </c>
      <c r="X79" s="1">
        <f t="shared" si="28"/>
        <v>0</v>
      </c>
      <c r="Y79" s="1">
        <f t="shared" si="29"/>
        <v>0</v>
      </c>
    </row>
    <row r="80" spans="1:25">
      <c r="A80" s="5">
        <v>39707</v>
      </c>
      <c r="B80" s="1"/>
      <c r="D80" s="1">
        <v>24.9</v>
      </c>
      <c r="E80" t="s">
        <v>20</v>
      </c>
      <c r="F80" t="s">
        <v>6</v>
      </c>
      <c r="G80" t="s">
        <v>169</v>
      </c>
      <c r="K80" s="1">
        <f t="shared" si="15"/>
        <v>24.9</v>
      </c>
      <c r="L80" s="1">
        <f t="shared" si="16"/>
        <v>0</v>
      </c>
      <c r="M80" s="1">
        <f t="shared" si="17"/>
        <v>0</v>
      </c>
      <c r="N80" s="1">
        <f t="shared" si="18"/>
        <v>0</v>
      </c>
      <c r="O80" s="1">
        <f t="shared" si="19"/>
        <v>24.9</v>
      </c>
      <c r="P80" s="1">
        <f t="shared" si="20"/>
        <v>0</v>
      </c>
      <c r="Q80" s="1">
        <f t="shared" si="21"/>
        <v>0</v>
      </c>
      <c r="R80" s="1">
        <f t="shared" si="22"/>
        <v>0</v>
      </c>
      <c r="S80" s="1">
        <f t="shared" si="23"/>
        <v>0</v>
      </c>
      <c r="T80" s="1">
        <f t="shared" si="24"/>
        <v>0</v>
      </c>
      <c r="U80" s="1">
        <f t="shared" si="25"/>
        <v>0</v>
      </c>
      <c r="V80" s="1">
        <f t="shared" si="26"/>
        <v>0</v>
      </c>
      <c r="W80" s="1">
        <f t="shared" si="27"/>
        <v>0</v>
      </c>
      <c r="X80" s="1">
        <f t="shared" si="28"/>
        <v>0</v>
      </c>
      <c r="Y80" s="1">
        <f t="shared" si="29"/>
        <v>0</v>
      </c>
    </row>
    <row r="81" spans="1:25">
      <c r="A81" s="5">
        <v>39707</v>
      </c>
      <c r="B81" s="1"/>
      <c r="D81" s="1">
        <v>24.9</v>
      </c>
      <c r="E81" t="s">
        <v>20</v>
      </c>
      <c r="F81" t="s">
        <v>5</v>
      </c>
      <c r="G81" t="s">
        <v>170</v>
      </c>
      <c r="K81" s="1">
        <f t="shared" si="15"/>
        <v>24.9</v>
      </c>
      <c r="L81" s="1">
        <f t="shared" si="16"/>
        <v>0</v>
      </c>
      <c r="M81" s="1">
        <f t="shared" si="17"/>
        <v>0</v>
      </c>
      <c r="N81" s="1">
        <f t="shared" si="18"/>
        <v>0</v>
      </c>
      <c r="O81" s="1">
        <f t="shared" si="19"/>
        <v>0</v>
      </c>
      <c r="P81" s="1">
        <f t="shared" si="20"/>
        <v>24.9</v>
      </c>
      <c r="Q81" s="1">
        <f t="shared" si="21"/>
        <v>0</v>
      </c>
      <c r="R81" s="1">
        <f t="shared" si="22"/>
        <v>0</v>
      </c>
      <c r="S81" s="1">
        <f t="shared" si="23"/>
        <v>0</v>
      </c>
      <c r="T81" s="1">
        <f t="shared" si="24"/>
        <v>0</v>
      </c>
      <c r="U81" s="1">
        <f t="shared" si="25"/>
        <v>0</v>
      </c>
      <c r="V81" s="1">
        <f t="shared" si="26"/>
        <v>0</v>
      </c>
      <c r="W81" s="1">
        <f t="shared" si="27"/>
        <v>0</v>
      </c>
      <c r="X81" s="1">
        <f t="shared" si="28"/>
        <v>0</v>
      </c>
      <c r="Y81" s="1">
        <f t="shared" si="29"/>
        <v>0</v>
      </c>
    </row>
    <row r="82" spans="1:25">
      <c r="A82" s="5">
        <v>39707</v>
      </c>
      <c r="B82" s="1"/>
      <c r="D82" s="1">
        <v>39.9</v>
      </c>
      <c r="E82" t="s">
        <v>56</v>
      </c>
      <c r="F82" t="s">
        <v>5</v>
      </c>
      <c r="G82" t="s">
        <v>243</v>
      </c>
      <c r="K82" s="1">
        <f t="shared" si="15"/>
        <v>0</v>
      </c>
      <c r="L82" s="1">
        <f t="shared" si="16"/>
        <v>0</v>
      </c>
      <c r="M82" s="1">
        <f t="shared" si="17"/>
        <v>0</v>
      </c>
      <c r="N82" s="1">
        <f t="shared" si="18"/>
        <v>0</v>
      </c>
      <c r="O82" s="1">
        <f t="shared" si="19"/>
        <v>0</v>
      </c>
      <c r="P82" s="1">
        <f t="shared" si="20"/>
        <v>39.9</v>
      </c>
      <c r="Q82" s="1">
        <f t="shared" si="21"/>
        <v>0</v>
      </c>
      <c r="R82" s="1">
        <f t="shared" si="22"/>
        <v>0</v>
      </c>
      <c r="S82" s="1">
        <f t="shared" si="23"/>
        <v>0</v>
      </c>
      <c r="T82" s="1">
        <f t="shared" si="24"/>
        <v>0</v>
      </c>
      <c r="U82" s="1">
        <f t="shared" si="25"/>
        <v>39.9</v>
      </c>
      <c r="V82" s="1">
        <f t="shared" si="26"/>
        <v>0</v>
      </c>
      <c r="W82" s="1">
        <f t="shared" si="27"/>
        <v>0</v>
      </c>
      <c r="X82" s="1">
        <f t="shared" si="28"/>
        <v>0</v>
      </c>
      <c r="Y82" s="1">
        <f t="shared" si="29"/>
        <v>0</v>
      </c>
    </row>
    <row r="83" spans="1:25">
      <c r="A83" s="5">
        <v>39707</v>
      </c>
      <c r="B83" s="1"/>
      <c r="D83" s="1">
        <v>24.9</v>
      </c>
      <c r="E83" t="s">
        <v>20</v>
      </c>
      <c r="F83" t="s">
        <v>5</v>
      </c>
      <c r="G83" t="s">
        <v>243</v>
      </c>
      <c r="K83" s="1">
        <f t="shared" si="15"/>
        <v>24.9</v>
      </c>
      <c r="L83" s="1">
        <f t="shared" si="16"/>
        <v>0</v>
      </c>
      <c r="M83" s="1">
        <f t="shared" si="17"/>
        <v>0</v>
      </c>
      <c r="N83" s="1">
        <f t="shared" si="18"/>
        <v>0</v>
      </c>
      <c r="O83" s="1">
        <f t="shared" si="19"/>
        <v>0</v>
      </c>
      <c r="P83" s="1">
        <f t="shared" si="20"/>
        <v>24.9</v>
      </c>
      <c r="Q83" s="1">
        <f t="shared" si="21"/>
        <v>0</v>
      </c>
      <c r="R83" s="1">
        <f t="shared" si="22"/>
        <v>0</v>
      </c>
      <c r="S83" s="1">
        <f t="shared" si="23"/>
        <v>0</v>
      </c>
      <c r="T83" s="1">
        <f t="shared" si="24"/>
        <v>0</v>
      </c>
      <c r="U83" s="1">
        <f t="shared" si="25"/>
        <v>0</v>
      </c>
      <c r="V83" s="1">
        <f t="shared" si="26"/>
        <v>0</v>
      </c>
      <c r="W83" s="1">
        <f t="shared" si="27"/>
        <v>0</v>
      </c>
      <c r="X83" s="1">
        <f t="shared" si="28"/>
        <v>0</v>
      </c>
      <c r="Y83" s="1">
        <f t="shared" si="29"/>
        <v>0</v>
      </c>
    </row>
    <row r="84" spans="1:25">
      <c r="A84" s="5">
        <v>39709</v>
      </c>
      <c r="B84" s="1"/>
      <c r="D84" s="1">
        <v>26.9</v>
      </c>
      <c r="E84" t="s">
        <v>20</v>
      </c>
      <c r="F84" t="s">
        <v>5</v>
      </c>
      <c r="G84" t="s">
        <v>154</v>
      </c>
      <c r="K84" s="1">
        <f t="shared" si="15"/>
        <v>26.9</v>
      </c>
      <c r="L84" s="1">
        <f t="shared" si="16"/>
        <v>0</v>
      </c>
      <c r="M84" s="1">
        <f t="shared" si="17"/>
        <v>0</v>
      </c>
      <c r="N84" s="1">
        <f t="shared" si="18"/>
        <v>0</v>
      </c>
      <c r="O84" s="1">
        <f t="shared" si="19"/>
        <v>0</v>
      </c>
      <c r="P84" s="1">
        <f t="shared" si="20"/>
        <v>26.9</v>
      </c>
      <c r="Q84" s="1">
        <f t="shared" si="21"/>
        <v>0</v>
      </c>
      <c r="R84" s="1">
        <f t="shared" si="22"/>
        <v>0</v>
      </c>
      <c r="S84" s="1">
        <f t="shared" si="23"/>
        <v>0</v>
      </c>
      <c r="T84" s="1">
        <f t="shared" si="24"/>
        <v>0</v>
      </c>
      <c r="U84" s="1">
        <f t="shared" si="25"/>
        <v>0</v>
      </c>
      <c r="V84" s="1">
        <f t="shared" si="26"/>
        <v>0</v>
      </c>
      <c r="W84" s="1">
        <f t="shared" si="27"/>
        <v>0</v>
      </c>
      <c r="X84" s="1">
        <f t="shared" si="28"/>
        <v>0</v>
      </c>
      <c r="Y84" s="1">
        <f t="shared" si="29"/>
        <v>0</v>
      </c>
    </row>
    <row r="85" spans="1:25">
      <c r="A85" s="5">
        <v>39703</v>
      </c>
      <c r="B85" s="1"/>
      <c r="D85" s="1">
        <v>24.9</v>
      </c>
      <c r="E85" t="s">
        <v>20</v>
      </c>
      <c r="F85" t="s">
        <v>5</v>
      </c>
      <c r="G85" t="s">
        <v>106</v>
      </c>
      <c r="K85" s="1">
        <f t="shared" si="15"/>
        <v>24.9</v>
      </c>
      <c r="L85" s="1">
        <f t="shared" si="16"/>
        <v>0</v>
      </c>
      <c r="M85" s="1">
        <f t="shared" si="17"/>
        <v>0</v>
      </c>
      <c r="N85" s="1">
        <f t="shared" si="18"/>
        <v>0</v>
      </c>
      <c r="O85" s="1">
        <f t="shared" si="19"/>
        <v>0</v>
      </c>
      <c r="P85" s="1">
        <f t="shared" si="20"/>
        <v>24.9</v>
      </c>
      <c r="Q85" s="1">
        <f t="shared" si="21"/>
        <v>0</v>
      </c>
      <c r="R85" s="1">
        <f t="shared" si="22"/>
        <v>0</v>
      </c>
      <c r="S85" s="1">
        <f t="shared" si="23"/>
        <v>0</v>
      </c>
      <c r="T85" s="1">
        <f t="shared" si="24"/>
        <v>0</v>
      </c>
      <c r="U85" s="1">
        <f t="shared" si="25"/>
        <v>0</v>
      </c>
      <c r="V85" s="1">
        <f t="shared" si="26"/>
        <v>0</v>
      </c>
      <c r="W85" s="1">
        <f t="shared" si="27"/>
        <v>0</v>
      </c>
      <c r="X85" s="1">
        <f t="shared" si="28"/>
        <v>0</v>
      </c>
      <c r="Y85" s="1">
        <f t="shared" si="29"/>
        <v>0</v>
      </c>
    </row>
    <row r="86" spans="1:25">
      <c r="A86" s="5">
        <v>39709</v>
      </c>
      <c r="B86" s="1"/>
      <c r="D86" s="1">
        <v>44.9</v>
      </c>
      <c r="E86" t="s">
        <v>20</v>
      </c>
      <c r="F86" t="s">
        <v>8</v>
      </c>
      <c r="G86" t="s">
        <v>86</v>
      </c>
      <c r="K86" s="1">
        <f t="shared" si="15"/>
        <v>44.9</v>
      </c>
      <c r="L86" s="1">
        <f t="shared" si="16"/>
        <v>0</v>
      </c>
      <c r="M86" s="1">
        <f t="shared" si="17"/>
        <v>0</v>
      </c>
      <c r="N86" s="1">
        <f t="shared" si="18"/>
        <v>0</v>
      </c>
      <c r="O86" s="1">
        <f t="shared" si="19"/>
        <v>0</v>
      </c>
      <c r="P86" s="1">
        <f t="shared" si="20"/>
        <v>0</v>
      </c>
      <c r="Q86" s="1">
        <f t="shared" si="21"/>
        <v>0</v>
      </c>
      <c r="R86" s="1">
        <f t="shared" si="22"/>
        <v>44.9</v>
      </c>
      <c r="S86" s="1">
        <f t="shared" si="23"/>
        <v>0</v>
      </c>
      <c r="T86" s="1">
        <f t="shared" si="24"/>
        <v>0</v>
      </c>
      <c r="U86" s="1">
        <f t="shared" si="25"/>
        <v>0</v>
      </c>
      <c r="V86" s="1">
        <f t="shared" si="26"/>
        <v>0</v>
      </c>
      <c r="W86" s="1">
        <f t="shared" si="27"/>
        <v>0</v>
      </c>
      <c r="X86" s="1">
        <f t="shared" si="28"/>
        <v>0</v>
      </c>
      <c r="Y86" s="1">
        <f t="shared" si="29"/>
        <v>0</v>
      </c>
    </row>
    <row r="87" spans="1:25">
      <c r="A87" s="5">
        <v>39710</v>
      </c>
      <c r="B87" s="1"/>
      <c r="D87" s="1">
        <v>44.9</v>
      </c>
      <c r="E87" t="s">
        <v>20</v>
      </c>
      <c r="F87" t="s">
        <v>8</v>
      </c>
      <c r="G87" t="s">
        <v>244</v>
      </c>
      <c r="K87" s="1">
        <f t="shared" si="15"/>
        <v>44.9</v>
      </c>
      <c r="L87" s="1">
        <f t="shared" si="16"/>
        <v>0</v>
      </c>
      <c r="M87" s="1">
        <f t="shared" si="17"/>
        <v>0</v>
      </c>
      <c r="N87" s="1">
        <f t="shared" si="18"/>
        <v>0</v>
      </c>
      <c r="O87" s="1">
        <f t="shared" si="19"/>
        <v>0</v>
      </c>
      <c r="P87" s="1">
        <f t="shared" si="20"/>
        <v>0</v>
      </c>
      <c r="Q87" s="1">
        <f t="shared" si="21"/>
        <v>0</v>
      </c>
      <c r="R87" s="1">
        <f t="shared" si="22"/>
        <v>44.9</v>
      </c>
      <c r="S87" s="1">
        <f t="shared" si="23"/>
        <v>0</v>
      </c>
      <c r="T87" s="1">
        <f t="shared" si="24"/>
        <v>0</v>
      </c>
      <c r="U87" s="1">
        <f t="shared" si="25"/>
        <v>0</v>
      </c>
      <c r="V87" s="1">
        <f t="shared" si="26"/>
        <v>0</v>
      </c>
      <c r="W87" s="1">
        <f t="shared" si="27"/>
        <v>0</v>
      </c>
      <c r="X87" s="1">
        <f t="shared" si="28"/>
        <v>0</v>
      </c>
      <c r="Y87" s="1">
        <f t="shared" si="29"/>
        <v>0</v>
      </c>
    </row>
    <row r="88" spans="1:25">
      <c r="A88" s="5">
        <v>39710</v>
      </c>
      <c r="B88" s="1"/>
      <c r="D88" s="1">
        <v>24.9</v>
      </c>
      <c r="E88" t="s">
        <v>20</v>
      </c>
      <c r="F88" t="s">
        <v>5</v>
      </c>
      <c r="G88" t="s">
        <v>105</v>
      </c>
      <c r="K88" s="1">
        <f t="shared" si="15"/>
        <v>24.9</v>
      </c>
      <c r="L88" s="1">
        <f t="shared" si="16"/>
        <v>0</v>
      </c>
      <c r="M88" s="1">
        <f t="shared" si="17"/>
        <v>0</v>
      </c>
      <c r="N88" s="1">
        <f t="shared" si="18"/>
        <v>0</v>
      </c>
      <c r="O88" s="1">
        <f t="shared" si="19"/>
        <v>0</v>
      </c>
      <c r="P88" s="1">
        <f t="shared" si="20"/>
        <v>24.9</v>
      </c>
      <c r="Q88" s="1">
        <f t="shared" si="21"/>
        <v>0</v>
      </c>
      <c r="R88" s="1">
        <f t="shared" si="22"/>
        <v>0</v>
      </c>
      <c r="S88" s="1">
        <f t="shared" si="23"/>
        <v>0</v>
      </c>
      <c r="T88" s="1">
        <f t="shared" si="24"/>
        <v>0</v>
      </c>
      <c r="U88" s="1">
        <f t="shared" si="25"/>
        <v>0</v>
      </c>
      <c r="V88" s="1">
        <f t="shared" si="26"/>
        <v>0</v>
      </c>
      <c r="W88" s="1">
        <f t="shared" si="27"/>
        <v>0</v>
      </c>
      <c r="X88" s="1">
        <f t="shared" si="28"/>
        <v>0</v>
      </c>
      <c r="Y88" s="1">
        <f t="shared" si="29"/>
        <v>0</v>
      </c>
    </row>
    <row r="89" spans="1:25">
      <c r="A89" s="5">
        <v>39710</v>
      </c>
      <c r="B89" s="1"/>
      <c r="D89" s="1">
        <v>24.9</v>
      </c>
      <c r="E89" t="s">
        <v>20</v>
      </c>
      <c r="F89" t="s">
        <v>5</v>
      </c>
      <c r="G89" t="s">
        <v>245</v>
      </c>
      <c r="K89" s="1">
        <f t="shared" si="15"/>
        <v>24.9</v>
      </c>
      <c r="L89" s="1">
        <f t="shared" si="16"/>
        <v>0</v>
      </c>
      <c r="M89" s="1">
        <f t="shared" si="17"/>
        <v>0</v>
      </c>
      <c r="N89" s="1">
        <f t="shared" si="18"/>
        <v>0</v>
      </c>
      <c r="O89" s="1">
        <f t="shared" si="19"/>
        <v>0</v>
      </c>
      <c r="P89" s="1">
        <f t="shared" si="20"/>
        <v>24.9</v>
      </c>
      <c r="Q89" s="1">
        <f t="shared" si="21"/>
        <v>0</v>
      </c>
      <c r="R89" s="1">
        <f t="shared" si="22"/>
        <v>0</v>
      </c>
      <c r="S89" s="1">
        <f t="shared" si="23"/>
        <v>0</v>
      </c>
      <c r="T89" s="1">
        <f t="shared" si="24"/>
        <v>0</v>
      </c>
      <c r="U89" s="1">
        <f t="shared" si="25"/>
        <v>0</v>
      </c>
      <c r="V89" s="1">
        <f t="shared" si="26"/>
        <v>0</v>
      </c>
      <c r="W89" s="1">
        <f t="shared" si="27"/>
        <v>0</v>
      </c>
      <c r="X89" s="1">
        <f t="shared" si="28"/>
        <v>0</v>
      </c>
      <c r="Y89" s="1">
        <f t="shared" si="29"/>
        <v>0</v>
      </c>
    </row>
    <row r="90" spans="1:25">
      <c r="A90" s="5">
        <v>39707</v>
      </c>
      <c r="B90" s="1"/>
      <c r="D90" s="1">
        <v>44.9</v>
      </c>
      <c r="E90" t="s">
        <v>20</v>
      </c>
      <c r="F90" t="s">
        <v>5</v>
      </c>
      <c r="G90" t="s">
        <v>76</v>
      </c>
      <c r="K90" s="1">
        <f t="shared" si="15"/>
        <v>44.9</v>
      </c>
      <c r="L90" s="1">
        <f t="shared" si="16"/>
        <v>0</v>
      </c>
      <c r="M90" s="1">
        <f t="shared" si="17"/>
        <v>0</v>
      </c>
      <c r="N90" s="1">
        <f t="shared" si="18"/>
        <v>0</v>
      </c>
      <c r="O90" s="1">
        <f t="shared" si="19"/>
        <v>0</v>
      </c>
      <c r="P90" s="1">
        <f t="shared" si="20"/>
        <v>44.9</v>
      </c>
      <c r="Q90" s="1">
        <f t="shared" si="21"/>
        <v>0</v>
      </c>
      <c r="R90" s="1">
        <f t="shared" si="22"/>
        <v>0</v>
      </c>
      <c r="S90" s="1">
        <f t="shared" si="23"/>
        <v>0</v>
      </c>
      <c r="T90" s="1">
        <f t="shared" si="24"/>
        <v>0</v>
      </c>
      <c r="U90" s="1">
        <f t="shared" si="25"/>
        <v>0</v>
      </c>
      <c r="V90" s="1">
        <f t="shared" si="26"/>
        <v>0</v>
      </c>
      <c r="W90" s="1">
        <f t="shared" si="27"/>
        <v>0</v>
      </c>
      <c r="X90" s="1">
        <f t="shared" si="28"/>
        <v>0</v>
      </c>
      <c r="Y90" s="1">
        <f t="shared" si="29"/>
        <v>0</v>
      </c>
    </row>
    <row r="91" spans="1:25">
      <c r="A91" s="5">
        <v>39711</v>
      </c>
      <c r="B91" s="1"/>
      <c r="D91" s="1">
        <v>24.9</v>
      </c>
      <c r="E91" t="s">
        <v>20</v>
      </c>
      <c r="F91" t="s">
        <v>7</v>
      </c>
      <c r="G91" t="s">
        <v>174</v>
      </c>
      <c r="K91" s="1">
        <f t="shared" si="15"/>
        <v>24.9</v>
      </c>
      <c r="L91" s="1">
        <f t="shared" si="16"/>
        <v>0</v>
      </c>
      <c r="M91" s="1">
        <f t="shared" si="17"/>
        <v>0</v>
      </c>
      <c r="N91" s="1">
        <f t="shared" si="18"/>
        <v>24.9</v>
      </c>
      <c r="O91" s="1">
        <f t="shared" si="19"/>
        <v>0</v>
      </c>
      <c r="P91" s="1">
        <f t="shared" si="20"/>
        <v>0</v>
      </c>
      <c r="Q91" s="1">
        <f t="shared" si="21"/>
        <v>0</v>
      </c>
      <c r="R91" s="1">
        <f t="shared" si="22"/>
        <v>0</v>
      </c>
      <c r="S91" s="1">
        <f t="shared" si="23"/>
        <v>0</v>
      </c>
      <c r="T91" s="1">
        <f t="shared" si="24"/>
        <v>0</v>
      </c>
      <c r="U91" s="1">
        <f t="shared" si="25"/>
        <v>0</v>
      </c>
      <c r="V91" s="1">
        <f t="shared" si="26"/>
        <v>0</v>
      </c>
      <c r="W91" s="1">
        <f t="shared" si="27"/>
        <v>0</v>
      </c>
      <c r="X91" s="1">
        <f t="shared" si="28"/>
        <v>0</v>
      </c>
      <c r="Y91" s="1">
        <f t="shared" si="29"/>
        <v>0</v>
      </c>
    </row>
    <row r="92" spans="1:25">
      <c r="A92" s="5">
        <v>39711</v>
      </c>
      <c r="B92" s="1"/>
      <c r="D92" s="1">
        <v>19.899999999999999</v>
      </c>
      <c r="E92" t="s">
        <v>20</v>
      </c>
      <c r="F92" t="s">
        <v>8</v>
      </c>
      <c r="G92" t="s">
        <v>246</v>
      </c>
      <c r="K92" s="1">
        <f t="shared" si="15"/>
        <v>19.899999999999999</v>
      </c>
      <c r="L92" s="1">
        <f t="shared" si="16"/>
        <v>0</v>
      </c>
      <c r="M92" s="1">
        <f t="shared" si="17"/>
        <v>0</v>
      </c>
      <c r="N92" s="1">
        <f t="shared" si="18"/>
        <v>0</v>
      </c>
      <c r="O92" s="1">
        <f t="shared" si="19"/>
        <v>0</v>
      </c>
      <c r="P92" s="1">
        <f t="shared" si="20"/>
        <v>0</v>
      </c>
      <c r="Q92" s="1">
        <f t="shared" si="21"/>
        <v>0</v>
      </c>
      <c r="R92" s="1">
        <f t="shared" si="22"/>
        <v>19.899999999999999</v>
      </c>
      <c r="S92" s="1">
        <f t="shared" si="23"/>
        <v>0</v>
      </c>
      <c r="T92" s="1">
        <f t="shared" si="24"/>
        <v>0</v>
      </c>
      <c r="U92" s="1">
        <f t="shared" si="25"/>
        <v>0</v>
      </c>
      <c r="V92" s="1">
        <f t="shared" si="26"/>
        <v>0</v>
      </c>
      <c r="W92" s="1">
        <f t="shared" si="27"/>
        <v>0</v>
      </c>
      <c r="X92" s="1">
        <f t="shared" si="28"/>
        <v>0</v>
      </c>
      <c r="Y92" s="1">
        <f t="shared" si="29"/>
        <v>0</v>
      </c>
    </row>
    <row r="93" spans="1:25">
      <c r="A93" s="5">
        <v>39713</v>
      </c>
      <c r="B93" s="1"/>
      <c r="D93" s="1">
        <v>39.9</v>
      </c>
      <c r="E93" t="s">
        <v>56</v>
      </c>
      <c r="F93" t="s">
        <v>5</v>
      </c>
      <c r="G93" t="s">
        <v>247</v>
      </c>
      <c r="K93" s="1">
        <f t="shared" si="15"/>
        <v>0</v>
      </c>
      <c r="L93" s="1">
        <f t="shared" si="16"/>
        <v>0</v>
      </c>
      <c r="M93" s="1">
        <f t="shared" si="17"/>
        <v>0</v>
      </c>
      <c r="N93" s="1">
        <f t="shared" si="18"/>
        <v>0</v>
      </c>
      <c r="O93" s="1">
        <f t="shared" si="19"/>
        <v>0</v>
      </c>
      <c r="P93" s="1">
        <f t="shared" si="20"/>
        <v>39.9</v>
      </c>
      <c r="Q93" s="1">
        <f t="shared" si="21"/>
        <v>0</v>
      </c>
      <c r="R93" s="1">
        <f t="shared" si="22"/>
        <v>0</v>
      </c>
      <c r="S93" s="1">
        <f t="shared" si="23"/>
        <v>0</v>
      </c>
      <c r="T93" s="1">
        <f t="shared" si="24"/>
        <v>0</v>
      </c>
      <c r="U93" s="1">
        <f t="shared" si="25"/>
        <v>39.9</v>
      </c>
      <c r="V93" s="1">
        <f t="shared" si="26"/>
        <v>0</v>
      </c>
      <c r="W93" s="1">
        <f t="shared" si="27"/>
        <v>0</v>
      </c>
      <c r="X93" s="1">
        <f t="shared" si="28"/>
        <v>0</v>
      </c>
      <c r="Y93" s="1">
        <f t="shared" si="29"/>
        <v>0</v>
      </c>
    </row>
    <row r="94" spans="1:25">
      <c r="A94" s="5">
        <v>39713</v>
      </c>
      <c r="B94" s="1"/>
      <c r="D94" s="1">
        <v>44.9</v>
      </c>
      <c r="E94" t="s">
        <v>20</v>
      </c>
      <c r="F94" t="s">
        <v>5</v>
      </c>
      <c r="G94" t="s">
        <v>247</v>
      </c>
      <c r="K94" s="1">
        <f t="shared" si="15"/>
        <v>44.9</v>
      </c>
      <c r="L94" s="1">
        <f t="shared" si="16"/>
        <v>0</v>
      </c>
      <c r="M94" s="1">
        <f t="shared" si="17"/>
        <v>0</v>
      </c>
      <c r="N94" s="1">
        <f t="shared" si="18"/>
        <v>0</v>
      </c>
      <c r="O94" s="1">
        <f t="shared" si="19"/>
        <v>0</v>
      </c>
      <c r="P94" s="1">
        <f t="shared" si="20"/>
        <v>44.9</v>
      </c>
      <c r="Q94" s="1">
        <f t="shared" si="21"/>
        <v>0</v>
      </c>
      <c r="R94" s="1">
        <f t="shared" si="22"/>
        <v>0</v>
      </c>
      <c r="S94" s="1">
        <f t="shared" si="23"/>
        <v>0</v>
      </c>
      <c r="T94" s="1">
        <f t="shared" si="24"/>
        <v>0</v>
      </c>
      <c r="U94" s="1">
        <f t="shared" si="25"/>
        <v>0</v>
      </c>
      <c r="V94" s="1">
        <f t="shared" si="26"/>
        <v>0</v>
      </c>
      <c r="W94" s="1">
        <f t="shared" si="27"/>
        <v>0</v>
      </c>
      <c r="X94" s="1">
        <f t="shared" si="28"/>
        <v>0</v>
      </c>
      <c r="Y94" s="1">
        <f t="shared" si="29"/>
        <v>0</v>
      </c>
    </row>
    <row r="95" spans="1:25">
      <c r="A95" s="5">
        <v>39710</v>
      </c>
      <c r="B95" s="1"/>
      <c r="D95" s="1">
        <v>24.9</v>
      </c>
      <c r="E95" t="s">
        <v>20</v>
      </c>
      <c r="F95" t="s">
        <v>5</v>
      </c>
      <c r="G95" t="s">
        <v>187</v>
      </c>
      <c r="K95" s="1">
        <f t="shared" si="15"/>
        <v>24.9</v>
      </c>
      <c r="L95" s="1">
        <f t="shared" si="16"/>
        <v>0</v>
      </c>
      <c r="M95" s="1">
        <f t="shared" si="17"/>
        <v>0</v>
      </c>
      <c r="N95" s="1">
        <f t="shared" si="18"/>
        <v>0</v>
      </c>
      <c r="O95" s="1">
        <f t="shared" si="19"/>
        <v>0</v>
      </c>
      <c r="P95" s="1">
        <f t="shared" si="20"/>
        <v>24.9</v>
      </c>
      <c r="Q95" s="1">
        <f t="shared" si="21"/>
        <v>0</v>
      </c>
      <c r="R95" s="1">
        <f t="shared" si="22"/>
        <v>0</v>
      </c>
      <c r="S95" s="1">
        <f t="shared" si="23"/>
        <v>0</v>
      </c>
      <c r="T95" s="1">
        <f t="shared" si="24"/>
        <v>0</v>
      </c>
      <c r="U95" s="1">
        <f t="shared" si="25"/>
        <v>0</v>
      </c>
      <c r="V95" s="1">
        <f t="shared" si="26"/>
        <v>0</v>
      </c>
      <c r="W95" s="1">
        <f t="shared" si="27"/>
        <v>0</v>
      </c>
      <c r="X95" s="1">
        <f t="shared" si="28"/>
        <v>0</v>
      </c>
      <c r="Y95" s="1">
        <f t="shared" si="29"/>
        <v>0</v>
      </c>
    </row>
    <row r="96" spans="1:25">
      <c r="A96" s="5">
        <v>39713</v>
      </c>
      <c r="B96" s="1">
        <v>120</v>
      </c>
      <c r="C96" t="s">
        <v>56</v>
      </c>
      <c r="D96" s="1">
        <v>25</v>
      </c>
      <c r="E96" t="s">
        <v>20</v>
      </c>
      <c r="F96" t="s">
        <v>8</v>
      </c>
      <c r="G96" t="s">
        <v>104</v>
      </c>
      <c r="K96" s="1">
        <f t="shared" si="15"/>
        <v>25</v>
      </c>
      <c r="L96" s="1">
        <f t="shared" si="16"/>
        <v>0</v>
      </c>
      <c r="M96" s="1">
        <f t="shared" si="17"/>
        <v>0</v>
      </c>
      <c r="N96" s="1">
        <f t="shared" si="18"/>
        <v>0</v>
      </c>
      <c r="O96" s="1">
        <f t="shared" si="19"/>
        <v>0</v>
      </c>
      <c r="P96" s="1">
        <f t="shared" si="20"/>
        <v>0</v>
      </c>
      <c r="Q96" s="1">
        <f t="shared" si="21"/>
        <v>0</v>
      </c>
      <c r="R96" s="1">
        <f t="shared" si="22"/>
        <v>25</v>
      </c>
      <c r="S96" s="1">
        <f t="shared" si="23"/>
        <v>0</v>
      </c>
      <c r="T96" s="1">
        <f t="shared" si="24"/>
        <v>0</v>
      </c>
      <c r="U96" s="1">
        <f t="shared" si="25"/>
        <v>0</v>
      </c>
      <c r="V96" s="1">
        <f t="shared" si="26"/>
        <v>0</v>
      </c>
      <c r="W96" s="1">
        <f t="shared" si="27"/>
        <v>0</v>
      </c>
      <c r="X96" s="1">
        <f t="shared" si="28"/>
        <v>0</v>
      </c>
      <c r="Y96" s="1">
        <f t="shared" si="29"/>
        <v>0</v>
      </c>
    </row>
    <row r="97" spans="1:25">
      <c r="A97" s="5">
        <v>39713</v>
      </c>
      <c r="D97" s="1">
        <v>11.9</v>
      </c>
      <c r="E97" t="s">
        <v>20</v>
      </c>
      <c r="F97" t="s">
        <v>5</v>
      </c>
      <c r="G97" t="s">
        <v>197</v>
      </c>
      <c r="K97" s="1">
        <f t="shared" si="15"/>
        <v>11.9</v>
      </c>
      <c r="L97" s="1">
        <f t="shared" si="16"/>
        <v>0</v>
      </c>
      <c r="M97" s="1">
        <f t="shared" si="17"/>
        <v>0</v>
      </c>
      <c r="N97" s="1">
        <f t="shared" si="18"/>
        <v>0</v>
      </c>
      <c r="O97" s="1">
        <f t="shared" si="19"/>
        <v>0</v>
      </c>
      <c r="P97" s="1">
        <f t="shared" si="20"/>
        <v>11.9</v>
      </c>
      <c r="Q97" s="1">
        <f t="shared" si="21"/>
        <v>0</v>
      </c>
      <c r="R97" s="1">
        <f t="shared" si="22"/>
        <v>0</v>
      </c>
      <c r="S97" s="1">
        <f t="shared" si="23"/>
        <v>0</v>
      </c>
      <c r="T97" s="1">
        <f t="shared" si="24"/>
        <v>0</v>
      </c>
      <c r="U97" s="1">
        <f t="shared" si="25"/>
        <v>0</v>
      </c>
      <c r="V97" s="1">
        <f t="shared" si="26"/>
        <v>0</v>
      </c>
      <c r="W97" s="1">
        <f t="shared" si="27"/>
        <v>0</v>
      </c>
      <c r="X97" s="1">
        <f t="shared" si="28"/>
        <v>0</v>
      </c>
      <c r="Y97" s="1">
        <f t="shared" si="29"/>
        <v>0</v>
      </c>
    </row>
    <row r="98" spans="1:25">
      <c r="A98" s="5">
        <v>39714</v>
      </c>
      <c r="B98" s="1"/>
      <c r="D98" s="1">
        <v>23.9</v>
      </c>
      <c r="E98" t="s">
        <v>20</v>
      </c>
      <c r="F98" t="s">
        <v>5</v>
      </c>
      <c r="G98" t="s">
        <v>111</v>
      </c>
      <c r="K98" s="1">
        <f t="shared" si="15"/>
        <v>23.9</v>
      </c>
      <c r="L98" s="1">
        <f t="shared" si="16"/>
        <v>0</v>
      </c>
      <c r="M98" s="1">
        <f t="shared" si="17"/>
        <v>0</v>
      </c>
      <c r="N98" s="1">
        <f t="shared" si="18"/>
        <v>0</v>
      </c>
      <c r="O98" s="1">
        <f t="shared" si="19"/>
        <v>0</v>
      </c>
      <c r="P98" s="1">
        <f t="shared" si="20"/>
        <v>23.9</v>
      </c>
      <c r="Q98" s="1">
        <f t="shared" si="21"/>
        <v>0</v>
      </c>
      <c r="R98" s="1">
        <f t="shared" si="22"/>
        <v>0</v>
      </c>
      <c r="S98" s="1">
        <f t="shared" si="23"/>
        <v>0</v>
      </c>
      <c r="T98" s="1">
        <f t="shared" si="24"/>
        <v>0</v>
      </c>
      <c r="U98" s="1">
        <f t="shared" si="25"/>
        <v>0</v>
      </c>
      <c r="V98" s="1">
        <f t="shared" si="26"/>
        <v>0</v>
      </c>
      <c r="W98" s="1">
        <f t="shared" si="27"/>
        <v>0</v>
      </c>
      <c r="X98" s="1">
        <f t="shared" si="28"/>
        <v>0</v>
      </c>
      <c r="Y98" s="1">
        <f t="shared" si="29"/>
        <v>0</v>
      </c>
    </row>
    <row r="99" spans="1:25">
      <c r="A99" s="5">
        <v>39710</v>
      </c>
      <c r="B99" s="1"/>
      <c r="D99" s="1">
        <v>24.9</v>
      </c>
      <c r="E99" t="s">
        <v>20</v>
      </c>
      <c r="F99" t="s">
        <v>13</v>
      </c>
      <c r="G99" t="s">
        <v>70</v>
      </c>
      <c r="K99" s="1">
        <f t="shared" si="15"/>
        <v>24.9</v>
      </c>
      <c r="L99" s="1">
        <f t="shared" si="16"/>
        <v>0</v>
      </c>
      <c r="M99" s="1">
        <f t="shared" si="17"/>
        <v>0</v>
      </c>
      <c r="N99" s="1">
        <f t="shared" si="18"/>
        <v>0</v>
      </c>
      <c r="O99" s="1">
        <f t="shared" si="19"/>
        <v>0</v>
      </c>
      <c r="P99" s="1">
        <f t="shared" si="20"/>
        <v>0</v>
      </c>
      <c r="Q99" s="1">
        <f t="shared" si="21"/>
        <v>24.9</v>
      </c>
      <c r="R99" s="1">
        <f t="shared" si="22"/>
        <v>0</v>
      </c>
      <c r="S99" s="1">
        <f t="shared" si="23"/>
        <v>0</v>
      </c>
      <c r="T99" s="1">
        <f t="shared" si="24"/>
        <v>0</v>
      </c>
      <c r="U99" s="1">
        <f t="shared" si="25"/>
        <v>0</v>
      </c>
      <c r="V99" s="1">
        <f t="shared" si="26"/>
        <v>0</v>
      </c>
      <c r="W99" s="1">
        <f t="shared" si="27"/>
        <v>0</v>
      </c>
      <c r="X99" s="1">
        <f t="shared" si="28"/>
        <v>0</v>
      </c>
      <c r="Y99" s="1">
        <f t="shared" si="29"/>
        <v>0</v>
      </c>
    </row>
    <row r="100" spans="1:25">
      <c r="A100" s="5">
        <v>39714</v>
      </c>
      <c r="B100" s="1"/>
      <c r="D100" s="1">
        <v>24.9</v>
      </c>
      <c r="E100" t="s">
        <v>20</v>
      </c>
      <c r="F100" t="s">
        <v>6</v>
      </c>
      <c r="G100" s="16" t="s">
        <v>216</v>
      </c>
      <c r="K100" s="1">
        <f t="shared" si="15"/>
        <v>24.9</v>
      </c>
      <c r="L100" s="1">
        <f t="shared" si="16"/>
        <v>0</v>
      </c>
      <c r="M100" s="1">
        <f t="shared" si="17"/>
        <v>0</v>
      </c>
      <c r="N100" s="1">
        <f t="shared" si="18"/>
        <v>0</v>
      </c>
      <c r="O100" s="1">
        <f t="shared" si="19"/>
        <v>24.9</v>
      </c>
      <c r="P100" s="1">
        <f t="shared" si="20"/>
        <v>0</v>
      </c>
      <c r="Q100" s="1">
        <f t="shared" si="21"/>
        <v>0</v>
      </c>
      <c r="R100" s="1">
        <f t="shared" si="22"/>
        <v>0</v>
      </c>
      <c r="S100" s="1">
        <f t="shared" si="23"/>
        <v>0</v>
      </c>
      <c r="T100" s="1">
        <f t="shared" si="24"/>
        <v>0</v>
      </c>
      <c r="U100" s="1">
        <f t="shared" si="25"/>
        <v>0</v>
      </c>
      <c r="V100" s="1">
        <f t="shared" si="26"/>
        <v>0</v>
      </c>
      <c r="W100" s="1">
        <f t="shared" si="27"/>
        <v>0</v>
      </c>
      <c r="X100" s="1">
        <f t="shared" si="28"/>
        <v>0</v>
      </c>
      <c r="Y100" s="1">
        <f t="shared" si="29"/>
        <v>0</v>
      </c>
    </row>
    <row r="101" spans="1:25">
      <c r="A101" s="5">
        <v>39714</v>
      </c>
      <c r="B101" s="1"/>
      <c r="D101" s="1">
        <v>22.9</v>
      </c>
      <c r="E101" t="s">
        <v>20</v>
      </c>
      <c r="F101" t="s">
        <v>6</v>
      </c>
      <c r="G101" s="16" t="s">
        <v>179</v>
      </c>
      <c r="K101" s="1">
        <f t="shared" si="15"/>
        <v>22.9</v>
      </c>
      <c r="L101" s="1">
        <f t="shared" si="16"/>
        <v>0</v>
      </c>
      <c r="M101" s="1">
        <f t="shared" si="17"/>
        <v>0</v>
      </c>
      <c r="N101" s="1">
        <f t="shared" si="18"/>
        <v>0</v>
      </c>
      <c r="O101" s="1">
        <f t="shared" si="19"/>
        <v>22.9</v>
      </c>
      <c r="P101" s="1">
        <f t="shared" si="20"/>
        <v>0</v>
      </c>
      <c r="Q101" s="1">
        <f t="shared" si="21"/>
        <v>0</v>
      </c>
      <c r="R101" s="1">
        <f t="shared" si="22"/>
        <v>0</v>
      </c>
      <c r="S101" s="1">
        <f t="shared" si="23"/>
        <v>0</v>
      </c>
      <c r="T101" s="1">
        <f t="shared" si="24"/>
        <v>0</v>
      </c>
      <c r="U101" s="1">
        <f t="shared" si="25"/>
        <v>0</v>
      </c>
      <c r="V101" s="1">
        <f t="shared" si="26"/>
        <v>0</v>
      </c>
      <c r="W101" s="1">
        <f t="shared" si="27"/>
        <v>0</v>
      </c>
      <c r="X101" s="1">
        <f t="shared" si="28"/>
        <v>0</v>
      </c>
      <c r="Y101" s="1">
        <f t="shared" si="29"/>
        <v>0</v>
      </c>
    </row>
    <row r="102" spans="1:25">
      <c r="A102" s="5">
        <v>39714</v>
      </c>
      <c r="B102" s="1"/>
      <c r="D102" s="1">
        <v>19.899999999999999</v>
      </c>
      <c r="E102" t="s">
        <v>20</v>
      </c>
      <c r="F102" t="s">
        <v>5</v>
      </c>
      <c r="G102" t="s">
        <v>93</v>
      </c>
      <c r="K102" s="1">
        <f t="shared" si="15"/>
        <v>19.899999999999999</v>
      </c>
      <c r="L102" s="1">
        <f t="shared" si="16"/>
        <v>0</v>
      </c>
      <c r="M102" s="1">
        <f t="shared" si="17"/>
        <v>0</v>
      </c>
      <c r="N102" s="1">
        <f t="shared" si="18"/>
        <v>0</v>
      </c>
      <c r="O102" s="1">
        <f t="shared" si="19"/>
        <v>0</v>
      </c>
      <c r="P102" s="1">
        <f t="shared" si="20"/>
        <v>19.899999999999999</v>
      </c>
      <c r="Q102" s="1">
        <f t="shared" si="21"/>
        <v>0</v>
      </c>
      <c r="R102" s="1">
        <f t="shared" si="22"/>
        <v>0</v>
      </c>
      <c r="S102" s="1">
        <f t="shared" si="23"/>
        <v>0</v>
      </c>
      <c r="T102" s="1">
        <f t="shared" si="24"/>
        <v>0</v>
      </c>
      <c r="U102" s="1">
        <f t="shared" si="25"/>
        <v>0</v>
      </c>
      <c r="V102" s="1">
        <f t="shared" si="26"/>
        <v>0</v>
      </c>
      <c r="W102" s="1">
        <f t="shared" si="27"/>
        <v>0</v>
      </c>
      <c r="X102" s="1">
        <f t="shared" si="28"/>
        <v>0</v>
      </c>
      <c r="Y102" s="1">
        <f t="shared" si="29"/>
        <v>0</v>
      </c>
    </row>
    <row r="103" spans="1:25">
      <c r="A103" s="5">
        <v>39714</v>
      </c>
      <c r="B103" s="1">
        <v>40</v>
      </c>
      <c r="C103" t="s">
        <v>56</v>
      </c>
      <c r="D103" s="1">
        <v>40</v>
      </c>
      <c r="E103" t="s">
        <v>56</v>
      </c>
      <c r="F103" t="s">
        <v>5</v>
      </c>
      <c r="G103" t="s">
        <v>248</v>
      </c>
      <c r="K103" s="1">
        <f t="shared" si="15"/>
        <v>0</v>
      </c>
      <c r="L103" s="1">
        <f t="shared" si="16"/>
        <v>0</v>
      </c>
      <c r="M103" s="1">
        <f t="shared" si="17"/>
        <v>0</v>
      </c>
      <c r="N103" s="1">
        <f t="shared" si="18"/>
        <v>0</v>
      </c>
      <c r="O103" s="1">
        <f t="shared" si="19"/>
        <v>0</v>
      </c>
      <c r="P103" s="1">
        <f t="shared" si="20"/>
        <v>40</v>
      </c>
      <c r="Q103" s="1">
        <f t="shared" si="21"/>
        <v>0</v>
      </c>
      <c r="R103" s="1">
        <f t="shared" si="22"/>
        <v>0</v>
      </c>
      <c r="S103" s="1">
        <f t="shared" si="23"/>
        <v>0</v>
      </c>
      <c r="T103" s="1">
        <f t="shared" si="24"/>
        <v>0</v>
      </c>
      <c r="U103" s="1">
        <f t="shared" si="25"/>
        <v>40</v>
      </c>
      <c r="V103" s="1">
        <f t="shared" si="26"/>
        <v>0</v>
      </c>
      <c r="W103" s="1">
        <f t="shared" si="27"/>
        <v>0</v>
      </c>
      <c r="X103" s="1">
        <f t="shared" si="28"/>
        <v>0</v>
      </c>
      <c r="Y103" s="1">
        <f t="shared" si="29"/>
        <v>0</v>
      </c>
    </row>
    <row r="104" spans="1:25">
      <c r="A104" s="5">
        <v>39714</v>
      </c>
      <c r="B104" s="1"/>
      <c r="D104" s="1">
        <v>9.9</v>
      </c>
      <c r="E104" t="s">
        <v>20</v>
      </c>
      <c r="F104" t="s">
        <v>5</v>
      </c>
      <c r="G104" t="s">
        <v>248</v>
      </c>
      <c r="K104" s="1">
        <f t="shared" si="15"/>
        <v>9.9</v>
      </c>
      <c r="L104" s="1">
        <f t="shared" si="16"/>
        <v>0</v>
      </c>
      <c r="M104" s="1">
        <f t="shared" si="17"/>
        <v>0</v>
      </c>
      <c r="N104" s="1">
        <f t="shared" si="18"/>
        <v>0</v>
      </c>
      <c r="O104" s="1">
        <f t="shared" si="19"/>
        <v>0</v>
      </c>
      <c r="P104" s="1">
        <f t="shared" si="20"/>
        <v>9.9</v>
      </c>
      <c r="Q104" s="1">
        <f t="shared" si="21"/>
        <v>0</v>
      </c>
      <c r="R104" s="1">
        <f t="shared" si="22"/>
        <v>0</v>
      </c>
      <c r="S104" s="1">
        <f t="shared" si="23"/>
        <v>0</v>
      </c>
      <c r="T104" s="1">
        <f t="shared" si="24"/>
        <v>0</v>
      </c>
      <c r="U104" s="1">
        <f t="shared" si="25"/>
        <v>0</v>
      </c>
      <c r="V104" s="1">
        <f t="shared" si="26"/>
        <v>0</v>
      </c>
      <c r="W104" s="1">
        <f t="shared" si="27"/>
        <v>0</v>
      </c>
      <c r="X104" s="1">
        <f t="shared" si="28"/>
        <v>0</v>
      </c>
      <c r="Y104" s="1">
        <f t="shared" si="29"/>
        <v>0</v>
      </c>
    </row>
    <row r="105" spans="1:25">
      <c r="A105" s="5">
        <v>39715</v>
      </c>
      <c r="B105" s="1"/>
      <c r="D105" s="1">
        <v>24.9</v>
      </c>
      <c r="E105" t="s">
        <v>20</v>
      </c>
      <c r="F105" t="s">
        <v>8</v>
      </c>
      <c r="G105" t="s">
        <v>109</v>
      </c>
      <c r="K105" s="1">
        <f t="shared" si="15"/>
        <v>24.9</v>
      </c>
      <c r="L105" s="1">
        <f t="shared" si="16"/>
        <v>0</v>
      </c>
      <c r="M105" s="1">
        <f t="shared" si="17"/>
        <v>0</v>
      </c>
      <c r="N105" s="1">
        <f t="shared" si="18"/>
        <v>0</v>
      </c>
      <c r="O105" s="1">
        <f t="shared" si="19"/>
        <v>0</v>
      </c>
      <c r="P105" s="1">
        <f t="shared" si="20"/>
        <v>0</v>
      </c>
      <c r="Q105" s="1">
        <f t="shared" si="21"/>
        <v>0</v>
      </c>
      <c r="R105" s="1">
        <f t="shared" si="22"/>
        <v>24.9</v>
      </c>
      <c r="S105" s="1">
        <f t="shared" si="23"/>
        <v>0</v>
      </c>
      <c r="T105" s="1">
        <f t="shared" si="24"/>
        <v>0</v>
      </c>
      <c r="U105" s="1">
        <f t="shared" si="25"/>
        <v>0</v>
      </c>
      <c r="V105" s="1">
        <f t="shared" si="26"/>
        <v>0</v>
      </c>
      <c r="W105" s="1">
        <f t="shared" si="27"/>
        <v>0</v>
      </c>
      <c r="X105" s="1">
        <f t="shared" si="28"/>
        <v>0</v>
      </c>
      <c r="Y105" s="1">
        <f t="shared" si="29"/>
        <v>0</v>
      </c>
    </row>
    <row r="106" spans="1:25">
      <c r="A106" s="5">
        <v>39715</v>
      </c>
      <c r="B106" s="1"/>
      <c r="D106" s="1">
        <v>24.9</v>
      </c>
      <c r="E106" t="s">
        <v>20</v>
      </c>
      <c r="F106" t="s">
        <v>5</v>
      </c>
      <c r="G106" t="s">
        <v>37</v>
      </c>
      <c r="K106" s="1">
        <f t="shared" si="15"/>
        <v>24.9</v>
      </c>
      <c r="L106" s="1">
        <f t="shared" si="16"/>
        <v>0</v>
      </c>
      <c r="M106" s="1">
        <f t="shared" si="17"/>
        <v>0</v>
      </c>
      <c r="N106" s="1">
        <f t="shared" si="18"/>
        <v>0</v>
      </c>
      <c r="O106" s="1">
        <f t="shared" si="19"/>
        <v>0</v>
      </c>
      <c r="P106" s="1">
        <f t="shared" si="20"/>
        <v>24.9</v>
      </c>
      <c r="Q106" s="1">
        <f t="shared" si="21"/>
        <v>0</v>
      </c>
      <c r="R106" s="1">
        <f t="shared" si="22"/>
        <v>0</v>
      </c>
      <c r="S106" s="1">
        <f t="shared" si="23"/>
        <v>0</v>
      </c>
      <c r="T106" s="1">
        <f t="shared" si="24"/>
        <v>0</v>
      </c>
      <c r="U106" s="1">
        <f t="shared" si="25"/>
        <v>0</v>
      </c>
      <c r="V106" s="1">
        <f t="shared" si="26"/>
        <v>0</v>
      </c>
      <c r="W106" s="1">
        <f t="shared" si="27"/>
        <v>0</v>
      </c>
      <c r="X106" s="1">
        <f t="shared" si="28"/>
        <v>0</v>
      </c>
      <c r="Y106" s="1">
        <f t="shared" si="29"/>
        <v>0</v>
      </c>
    </row>
    <row r="107" spans="1:25">
      <c r="A107" s="5">
        <v>39715</v>
      </c>
      <c r="B107" s="1"/>
      <c r="D107" s="1">
        <v>34</v>
      </c>
      <c r="E107" t="s">
        <v>20</v>
      </c>
      <c r="F107" t="s">
        <v>7</v>
      </c>
      <c r="G107" t="s">
        <v>117</v>
      </c>
      <c r="K107" s="1">
        <f t="shared" si="15"/>
        <v>34</v>
      </c>
      <c r="L107" s="1">
        <f t="shared" si="16"/>
        <v>0</v>
      </c>
      <c r="M107" s="1">
        <f t="shared" si="17"/>
        <v>0</v>
      </c>
      <c r="N107" s="1">
        <f t="shared" si="18"/>
        <v>34</v>
      </c>
      <c r="O107" s="1">
        <f t="shared" si="19"/>
        <v>0</v>
      </c>
      <c r="P107" s="1">
        <f t="shared" si="20"/>
        <v>0</v>
      </c>
      <c r="Q107" s="1">
        <f t="shared" si="21"/>
        <v>0</v>
      </c>
      <c r="R107" s="1">
        <f t="shared" si="22"/>
        <v>0</v>
      </c>
      <c r="S107" s="1">
        <f t="shared" si="23"/>
        <v>0</v>
      </c>
      <c r="T107" s="1">
        <f t="shared" si="24"/>
        <v>0</v>
      </c>
      <c r="U107" s="1">
        <f t="shared" si="25"/>
        <v>0</v>
      </c>
      <c r="V107" s="1">
        <f t="shared" si="26"/>
        <v>0</v>
      </c>
      <c r="W107" s="1">
        <f t="shared" si="27"/>
        <v>0</v>
      </c>
      <c r="X107" s="1">
        <f t="shared" si="28"/>
        <v>0</v>
      </c>
      <c r="Y107" s="1">
        <f t="shared" si="29"/>
        <v>0</v>
      </c>
    </row>
    <row r="108" spans="1:25">
      <c r="A108" s="5">
        <v>39715</v>
      </c>
      <c r="B108" s="1"/>
      <c r="D108" s="1">
        <v>30</v>
      </c>
      <c r="E108" t="s">
        <v>20</v>
      </c>
      <c r="F108" t="s">
        <v>5</v>
      </c>
      <c r="G108" t="s">
        <v>74</v>
      </c>
      <c r="K108" s="1">
        <f t="shared" si="15"/>
        <v>30</v>
      </c>
      <c r="L108" s="1">
        <f t="shared" si="16"/>
        <v>0</v>
      </c>
      <c r="M108" s="1">
        <f t="shared" si="17"/>
        <v>0</v>
      </c>
      <c r="N108" s="1">
        <f t="shared" si="18"/>
        <v>0</v>
      </c>
      <c r="O108" s="1">
        <f t="shared" si="19"/>
        <v>0</v>
      </c>
      <c r="P108" s="1">
        <f t="shared" si="20"/>
        <v>30</v>
      </c>
      <c r="Q108" s="1">
        <f t="shared" si="21"/>
        <v>0</v>
      </c>
      <c r="R108" s="1">
        <f t="shared" si="22"/>
        <v>0</v>
      </c>
      <c r="S108" s="1">
        <f t="shared" si="23"/>
        <v>0</v>
      </c>
      <c r="T108" s="1">
        <f t="shared" si="24"/>
        <v>0</v>
      </c>
      <c r="U108" s="1">
        <f t="shared" si="25"/>
        <v>0</v>
      </c>
      <c r="V108" s="1">
        <f t="shared" si="26"/>
        <v>0</v>
      </c>
      <c r="W108" s="1">
        <f t="shared" si="27"/>
        <v>0</v>
      </c>
      <c r="X108" s="1">
        <f t="shared" si="28"/>
        <v>0</v>
      </c>
      <c r="Y108" s="1">
        <f t="shared" si="29"/>
        <v>0</v>
      </c>
    </row>
    <row r="109" spans="1:25">
      <c r="A109" s="5">
        <v>39700</v>
      </c>
      <c r="B109" s="1"/>
      <c r="D109" s="1">
        <v>9.9</v>
      </c>
      <c r="E109" t="s">
        <v>20</v>
      </c>
      <c r="F109" t="s">
        <v>5</v>
      </c>
      <c r="G109" t="s">
        <v>249</v>
      </c>
      <c r="K109" s="1">
        <f t="shared" si="15"/>
        <v>9.9</v>
      </c>
      <c r="L109" s="1">
        <f t="shared" si="16"/>
        <v>0</v>
      </c>
      <c r="M109" s="1">
        <f t="shared" si="17"/>
        <v>0</v>
      </c>
      <c r="N109" s="1">
        <f t="shared" si="18"/>
        <v>0</v>
      </c>
      <c r="O109" s="1">
        <f t="shared" si="19"/>
        <v>0</v>
      </c>
      <c r="P109" s="1">
        <f t="shared" si="20"/>
        <v>9.9</v>
      </c>
      <c r="Q109" s="1">
        <f t="shared" si="21"/>
        <v>0</v>
      </c>
      <c r="R109" s="1">
        <f t="shared" si="22"/>
        <v>0</v>
      </c>
      <c r="S109" s="1">
        <f t="shared" si="23"/>
        <v>0</v>
      </c>
      <c r="T109" s="1">
        <f t="shared" si="24"/>
        <v>0</v>
      </c>
      <c r="U109" s="1">
        <f t="shared" si="25"/>
        <v>0</v>
      </c>
      <c r="V109" s="1">
        <f t="shared" si="26"/>
        <v>0</v>
      </c>
      <c r="W109" s="1">
        <f t="shared" si="27"/>
        <v>0</v>
      </c>
      <c r="X109" s="1">
        <f t="shared" si="28"/>
        <v>0</v>
      </c>
      <c r="Y109" s="1">
        <f t="shared" si="29"/>
        <v>0</v>
      </c>
    </row>
    <row r="110" spans="1:25">
      <c r="A110" s="5">
        <v>39716</v>
      </c>
      <c r="B110" s="1"/>
      <c r="D110" s="1">
        <v>9.9</v>
      </c>
      <c r="E110" t="s">
        <v>20</v>
      </c>
      <c r="F110" t="s">
        <v>6</v>
      </c>
      <c r="G110" t="s">
        <v>209</v>
      </c>
      <c r="K110" s="1">
        <f t="shared" si="15"/>
        <v>9.9</v>
      </c>
      <c r="L110" s="1">
        <f t="shared" si="16"/>
        <v>0</v>
      </c>
      <c r="M110" s="1">
        <f t="shared" si="17"/>
        <v>0</v>
      </c>
      <c r="N110" s="1">
        <f t="shared" si="18"/>
        <v>0</v>
      </c>
      <c r="O110" s="1">
        <f t="shared" si="19"/>
        <v>9.9</v>
      </c>
      <c r="P110" s="1">
        <f t="shared" si="20"/>
        <v>0</v>
      </c>
      <c r="Q110" s="1">
        <f t="shared" si="21"/>
        <v>0</v>
      </c>
      <c r="R110" s="1">
        <f t="shared" si="22"/>
        <v>0</v>
      </c>
      <c r="S110" s="1">
        <f t="shared" si="23"/>
        <v>0</v>
      </c>
      <c r="T110" s="1">
        <f t="shared" si="24"/>
        <v>0</v>
      </c>
      <c r="U110" s="1">
        <f t="shared" si="25"/>
        <v>0</v>
      </c>
      <c r="V110" s="1">
        <f t="shared" si="26"/>
        <v>0</v>
      </c>
      <c r="W110" s="1">
        <f t="shared" si="27"/>
        <v>0</v>
      </c>
      <c r="X110" s="1">
        <f t="shared" si="28"/>
        <v>0</v>
      </c>
      <c r="Y110" s="1">
        <f t="shared" si="29"/>
        <v>0</v>
      </c>
    </row>
    <row r="111" spans="1:25">
      <c r="A111" s="5">
        <v>39715</v>
      </c>
      <c r="B111" s="1"/>
      <c r="D111" s="1">
        <v>9.9</v>
      </c>
      <c r="E111" t="s">
        <v>20</v>
      </c>
      <c r="F111" t="s">
        <v>6</v>
      </c>
      <c r="G111" t="s">
        <v>250</v>
      </c>
      <c r="K111" s="1">
        <f t="shared" si="15"/>
        <v>9.9</v>
      </c>
      <c r="L111" s="1">
        <f t="shared" si="16"/>
        <v>0</v>
      </c>
      <c r="M111" s="1">
        <f t="shared" si="17"/>
        <v>0</v>
      </c>
      <c r="N111" s="1">
        <f t="shared" si="18"/>
        <v>0</v>
      </c>
      <c r="O111" s="1">
        <f t="shared" si="19"/>
        <v>9.9</v>
      </c>
      <c r="P111" s="1">
        <f t="shared" si="20"/>
        <v>0</v>
      </c>
      <c r="Q111" s="1">
        <f t="shared" si="21"/>
        <v>0</v>
      </c>
      <c r="R111" s="1">
        <f t="shared" si="22"/>
        <v>0</v>
      </c>
      <c r="S111" s="1">
        <f t="shared" si="23"/>
        <v>0</v>
      </c>
      <c r="T111" s="1">
        <f t="shared" si="24"/>
        <v>0</v>
      </c>
      <c r="U111" s="1">
        <f t="shared" si="25"/>
        <v>0</v>
      </c>
      <c r="V111" s="1">
        <f t="shared" si="26"/>
        <v>0</v>
      </c>
      <c r="W111" s="1">
        <f t="shared" si="27"/>
        <v>0</v>
      </c>
      <c r="X111" s="1">
        <f t="shared" si="28"/>
        <v>0</v>
      </c>
      <c r="Y111" s="1">
        <f t="shared" si="29"/>
        <v>0</v>
      </c>
    </row>
    <row r="112" spans="1:25">
      <c r="A112" s="5">
        <v>39715</v>
      </c>
      <c r="B112" s="1"/>
      <c r="D112" s="1">
        <v>44.9</v>
      </c>
      <c r="E112" t="s">
        <v>20</v>
      </c>
      <c r="F112" t="s">
        <v>6</v>
      </c>
      <c r="G112" t="s">
        <v>135</v>
      </c>
      <c r="K112" s="1">
        <f t="shared" si="15"/>
        <v>44.9</v>
      </c>
      <c r="L112" s="1">
        <f t="shared" si="16"/>
        <v>0</v>
      </c>
      <c r="M112" s="1">
        <f t="shared" si="17"/>
        <v>0</v>
      </c>
      <c r="N112" s="1">
        <f t="shared" si="18"/>
        <v>0</v>
      </c>
      <c r="O112" s="1">
        <f t="shared" si="19"/>
        <v>44.9</v>
      </c>
      <c r="P112" s="1">
        <f t="shared" si="20"/>
        <v>0</v>
      </c>
      <c r="Q112" s="1">
        <f t="shared" si="21"/>
        <v>0</v>
      </c>
      <c r="R112" s="1">
        <f t="shared" si="22"/>
        <v>0</v>
      </c>
      <c r="S112" s="1">
        <f t="shared" si="23"/>
        <v>0</v>
      </c>
      <c r="T112" s="1">
        <f t="shared" si="24"/>
        <v>0</v>
      </c>
      <c r="U112" s="1">
        <f t="shared" si="25"/>
        <v>0</v>
      </c>
      <c r="V112" s="1">
        <f t="shared" si="26"/>
        <v>0</v>
      </c>
      <c r="W112" s="1">
        <f t="shared" si="27"/>
        <v>0</v>
      </c>
      <c r="X112" s="1">
        <f t="shared" si="28"/>
        <v>0</v>
      </c>
      <c r="Y112" s="1">
        <f t="shared" si="29"/>
        <v>0</v>
      </c>
    </row>
    <row r="113" spans="1:25">
      <c r="A113" s="5">
        <v>39716</v>
      </c>
      <c r="B113" s="1"/>
      <c r="D113" s="1">
        <v>24.9</v>
      </c>
      <c r="E113" t="s">
        <v>20</v>
      </c>
      <c r="F113" t="s">
        <v>7</v>
      </c>
      <c r="G113" t="s">
        <v>87</v>
      </c>
      <c r="K113" s="1">
        <f t="shared" si="15"/>
        <v>24.9</v>
      </c>
      <c r="L113" s="1">
        <f t="shared" si="16"/>
        <v>0</v>
      </c>
      <c r="M113" s="1">
        <f t="shared" si="17"/>
        <v>0</v>
      </c>
      <c r="N113" s="1">
        <f t="shared" si="18"/>
        <v>24.9</v>
      </c>
      <c r="O113" s="1">
        <f t="shared" si="19"/>
        <v>0</v>
      </c>
      <c r="P113" s="1">
        <f t="shared" si="20"/>
        <v>0</v>
      </c>
      <c r="Q113" s="1">
        <f t="shared" si="21"/>
        <v>0</v>
      </c>
      <c r="R113" s="1">
        <f t="shared" si="22"/>
        <v>0</v>
      </c>
      <c r="S113" s="1">
        <f t="shared" si="23"/>
        <v>0</v>
      </c>
      <c r="T113" s="1">
        <f t="shared" si="24"/>
        <v>0</v>
      </c>
      <c r="U113" s="1">
        <f t="shared" si="25"/>
        <v>0</v>
      </c>
      <c r="V113" s="1">
        <f t="shared" si="26"/>
        <v>0</v>
      </c>
      <c r="W113" s="1">
        <f t="shared" si="27"/>
        <v>0</v>
      </c>
      <c r="X113" s="1">
        <f t="shared" si="28"/>
        <v>0</v>
      </c>
      <c r="Y113" s="1">
        <f t="shared" si="29"/>
        <v>0</v>
      </c>
    </row>
    <row r="114" spans="1:25">
      <c r="A114" s="5">
        <v>39717</v>
      </c>
      <c r="B114" s="1"/>
      <c r="D114" s="1">
        <v>24.9</v>
      </c>
      <c r="E114" t="s">
        <v>20</v>
      </c>
      <c r="F114" t="s">
        <v>6</v>
      </c>
      <c r="G114" t="s">
        <v>180</v>
      </c>
      <c r="K114" s="1">
        <f t="shared" si="15"/>
        <v>24.9</v>
      </c>
      <c r="L114" s="1">
        <f t="shared" si="16"/>
        <v>0</v>
      </c>
      <c r="M114" s="1">
        <f t="shared" si="17"/>
        <v>0</v>
      </c>
      <c r="N114" s="1">
        <f t="shared" si="18"/>
        <v>0</v>
      </c>
      <c r="O114" s="1">
        <f t="shared" si="19"/>
        <v>24.9</v>
      </c>
      <c r="P114" s="1">
        <f t="shared" si="20"/>
        <v>0</v>
      </c>
      <c r="Q114" s="1">
        <f t="shared" si="21"/>
        <v>0</v>
      </c>
      <c r="R114" s="1">
        <f t="shared" si="22"/>
        <v>0</v>
      </c>
      <c r="S114" s="1">
        <f t="shared" si="23"/>
        <v>0</v>
      </c>
      <c r="T114" s="1">
        <f t="shared" si="24"/>
        <v>0</v>
      </c>
      <c r="U114" s="1">
        <f t="shared" si="25"/>
        <v>0</v>
      </c>
      <c r="V114" s="1">
        <f t="shared" si="26"/>
        <v>0</v>
      </c>
      <c r="W114" s="1">
        <f t="shared" si="27"/>
        <v>0</v>
      </c>
      <c r="X114" s="1">
        <f t="shared" si="28"/>
        <v>0</v>
      </c>
      <c r="Y114" s="1">
        <f t="shared" si="29"/>
        <v>0</v>
      </c>
    </row>
    <row r="115" spans="1:25">
      <c r="A115" s="5">
        <v>39719</v>
      </c>
      <c r="B115" s="1"/>
      <c r="D115" s="1">
        <v>12.9</v>
      </c>
      <c r="E115" t="s">
        <v>20</v>
      </c>
      <c r="F115" t="s">
        <v>6</v>
      </c>
      <c r="G115" t="s">
        <v>73</v>
      </c>
      <c r="K115" s="1">
        <f t="shared" si="15"/>
        <v>12.9</v>
      </c>
      <c r="L115" s="1">
        <f t="shared" si="16"/>
        <v>0</v>
      </c>
      <c r="M115" s="1">
        <f t="shared" si="17"/>
        <v>0</v>
      </c>
      <c r="N115" s="1">
        <f t="shared" si="18"/>
        <v>0</v>
      </c>
      <c r="O115" s="1">
        <f t="shared" si="19"/>
        <v>12.9</v>
      </c>
      <c r="P115" s="1">
        <f t="shared" si="20"/>
        <v>0</v>
      </c>
      <c r="Q115" s="1">
        <f t="shared" si="21"/>
        <v>0</v>
      </c>
      <c r="R115" s="1">
        <f t="shared" si="22"/>
        <v>0</v>
      </c>
      <c r="S115" s="1">
        <f t="shared" si="23"/>
        <v>0</v>
      </c>
      <c r="T115" s="1">
        <f t="shared" si="24"/>
        <v>0</v>
      </c>
      <c r="U115" s="1">
        <f t="shared" si="25"/>
        <v>0</v>
      </c>
      <c r="V115" s="1">
        <f t="shared" si="26"/>
        <v>0</v>
      </c>
      <c r="W115" s="1">
        <f t="shared" si="27"/>
        <v>0</v>
      </c>
      <c r="X115" s="1">
        <f t="shared" si="28"/>
        <v>0</v>
      </c>
      <c r="Y115" s="1">
        <f t="shared" si="29"/>
        <v>0</v>
      </c>
    </row>
    <row r="116" spans="1:25">
      <c r="A116" s="5">
        <v>39717</v>
      </c>
      <c r="B116" s="1"/>
      <c r="D116" s="1">
        <v>24.9</v>
      </c>
      <c r="E116" t="s">
        <v>20</v>
      </c>
      <c r="F116" t="s">
        <v>5</v>
      </c>
      <c r="G116" s="16" t="s">
        <v>189</v>
      </c>
      <c r="K116" s="1">
        <f t="shared" si="15"/>
        <v>24.9</v>
      </c>
      <c r="L116" s="1">
        <f t="shared" si="16"/>
        <v>0</v>
      </c>
      <c r="M116" s="1">
        <f t="shared" si="17"/>
        <v>0</v>
      </c>
      <c r="N116" s="1">
        <f t="shared" si="18"/>
        <v>0</v>
      </c>
      <c r="O116" s="1">
        <f t="shared" si="19"/>
        <v>0</v>
      </c>
      <c r="P116" s="1">
        <f t="shared" si="20"/>
        <v>24.9</v>
      </c>
      <c r="Q116" s="1">
        <f t="shared" si="21"/>
        <v>0</v>
      </c>
      <c r="R116" s="1">
        <f t="shared" si="22"/>
        <v>0</v>
      </c>
      <c r="S116" s="1">
        <f t="shared" si="23"/>
        <v>0</v>
      </c>
      <c r="T116" s="1">
        <f t="shared" si="24"/>
        <v>0</v>
      </c>
      <c r="U116" s="1">
        <f t="shared" si="25"/>
        <v>0</v>
      </c>
      <c r="V116" s="1">
        <f t="shared" si="26"/>
        <v>0</v>
      </c>
      <c r="W116" s="1">
        <f t="shared" si="27"/>
        <v>0</v>
      </c>
      <c r="X116" s="1">
        <f t="shared" si="28"/>
        <v>0</v>
      </c>
      <c r="Y116" s="1">
        <f t="shared" si="29"/>
        <v>0</v>
      </c>
    </row>
    <row r="117" spans="1:25">
      <c r="A117" s="5">
        <v>39719</v>
      </c>
      <c r="B117" s="1"/>
      <c r="D117" s="1">
        <v>24.9</v>
      </c>
      <c r="E117" t="s">
        <v>20</v>
      </c>
      <c r="F117" t="s">
        <v>6</v>
      </c>
      <c r="G117" t="s">
        <v>153</v>
      </c>
      <c r="K117" s="1">
        <f t="shared" si="15"/>
        <v>24.9</v>
      </c>
      <c r="L117" s="1">
        <f t="shared" si="16"/>
        <v>0</v>
      </c>
      <c r="M117" s="1">
        <f t="shared" si="17"/>
        <v>0</v>
      </c>
      <c r="N117" s="1">
        <f t="shared" si="18"/>
        <v>0</v>
      </c>
      <c r="O117" s="1">
        <f t="shared" si="19"/>
        <v>24.9</v>
      </c>
      <c r="P117" s="1">
        <f t="shared" si="20"/>
        <v>0</v>
      </c>
      <c r="Q117" s="1">
        <f t="shared" si="21"/>
        <v>0</v>
      </c>
      <c r="R117" s="1">
        <f t="shared" si="22"/>
        <v>0</v>
      </c>
      <c r="S117" s="1">
        <f t="shared" si="23"/>
        <v>0</v>
      </c>
      <c r="T117" s="1">
        <f t="shared" si="24"/>
        <v>0</v>
      </c>
      <c r="U117" s="1">
        <f t="shared" si="25"/>
        <v>0</v>
      </c>
      <c r="V117" s="1">
        <f t="shared" si="26"/>
        <v>0</v>
      </c>
      <c r="W117" s="1">
        <f t="shared" si="27"/>
        <v>0</v>
      </c>
      <c r="X117" s="1">
        <f t="shared" si="28"/>
        <v>0</v>
      </c>
      <c r="Y117" s="1">
        <f t="shared" si="29"/>
        <v>0</v>
      </c>
    </row>
    <row r="118" spans="1:25">
      <c r="A118" s="5">
        <v>39718</v>
      </c>
      <c r="B118" s="1">
        <v>840</v>
      </c>
      <c r="C118" t="s">
        <v>126</v>
      </c>
      <c r="D118" s="1">
        <v>45</v>
      </c>
      <c r="E118" t="s">
        <v>20</v>
      </c>
      <c r="F118" t="s">
        <v>8</v>
      </c>
      <c r="G118" t="s">
        <v>123</v>
      </c>
      <c r="K118" s="1">
        <f t="shared" si="15"/>
        <v>45</v>
      </c>
      <c r="L118" s="1">
        <f t="shared" si="16"/>
        <v>0</v>
      </c>
      <c r="M118" s="1">
        <f t="shared" si="17"/>
        <v>0</v>
      </c>
      <c r="N118" s="1">
        <f t="shared" si="18"/>
        <v>0</v>
      </c>
      <c r="O118" s="1">
        <f t="shared" si="19"/>
        <v>0</v>
      </c>
      <c r="P118" s="1">
        <f t="shared" si="20"/>
        <v>0</v>
      </c>
      <c r="Q118" s="1">
        <f t="shared" si="21"/>
        <v>0</v>
      </c>
      <c r="R118" s="1">
        <f t="shared" si="22"/>
        <v>45</v>
      </c>
      <c r="S118" s="1">
        <f t="shared" si="23"/>
        <v>0</v>
      </c>
      <c r="T118" s="1">
        <f t="shared" si="24"/>
        <v>0</v>
      </c>
      <c r="U118" s="1">
        <f t="shared" si="25"/>
        <v>0</v>
      </c>
      <c r="V118" s="1">
        <f t="shared" si="26"/>
        <v>840</v>
      </c>
      <c r="W118" s="1">
        <f t="shared" si="27"/>
        <v>0</v>
      </c>
      <c r="X118" s="1">
        <f t="shared" si="28"/>
        <v>0</v>
      </c>
      <c r="Y118" s="1">
        <f t="shared" si="29"/>
        <v>0</v>
      </c>
    </row>
    <row r="119" spans="1:25">
      <c r="A119" s="5">
        <v>39715</v>
      </c>
      <c r="B119" s="1"/>
      <c r="D119" s="1">
        <v>44.9</v>
      </c>
      <c r="E119" t="s">
        <v>20</v>
      </c>
      <c r="F119" t="s">
        <v>6</v>
      </c>
      <c r="G119" t="s">
        <v>251</v>
      </c>
      <c r="K119" s="1">
        <f t="shared" si="15"/>
        <v>44.9</v>
      </c>
      <c r="L119" s="1">
        <f t="shared" si="16"/>
        <v>0</v>
      </c>
      <c r="M119" s="1">
        <f t="shared" si="17"/>
        <v>0</v>
      </c>
      <c r="N119" s="1">
        <f t="shared" si="18"/>
        <v>0</v>
      </c>
      <c r="O119" s="1">
        <f t="shared" si="19"/>
        <v>44.9</v>
      </c>
      <c r="P119" s="1">
        <f t="shared" si="20"/>
        <v>0</v>
      </c>
      <c r="Q119" s="1">
        <f t="shared" si="21"/>
        <v>0</v>
      </c>
      <c r="R119" s="1">
        <f t="shared" si="22"/>
        <v>0</v>
      </c>
      <c r="S119" s="1">
        <f t="shared" si="23"/>
        <v>0</v>
      </c>
      <c r="T119" s="1">
        <f t="shared" si="24"/>
        <v>0</v>
      </c>
      <c r="U119" s="1">
        <f t="shared" si="25"/>
        <v>0</v>
      </c>
      <c r="V119" s="1">
        <f t="shared" si="26"/>
        <v>0</v>
      </c>
      <c r="W119" s="1">
        <f t="shared" si="27"/>
        <v>0</v>
      </c>
      <c r="X119" s="1">
        <f t="shared" si="28"/>
        <v>0</v>
      </c>
      <c r="Y119" s="1">
        <f t="shared" si="29"/>
        <v>0</v>
      </c>
    </row>
    <row r="120" spans="1:25">
      <c r="A120" s="5">
        <v>39720</v>
      </c>
      <c r="B120" s="1">
        <v>120</v>
      </c>
      <c r="C120" t="s">
        <v>56</v>
      </c>
      <c r="D120" s="1">
        <v>24.9</v>
      </c>
      <c r="E120" t="s">
        <v>20</v>
      </c>
      <c r="F120" t="s">
        <v>8</v>
      </c>
      <c r="G120" t="s">
        <v>108</v>
      </c>
      <c r="K120" s="1">
        <f t="shared" si="15"/>
        <v>24.9</v>
      </c>
      <c r="L120" s="1">
        <f t="shared" si="16"/>
        <v>0</v>
      </c>
      <c r="M120" s="1">
        <f t="shared" si="17"/>
        <v>0</v>
      </c>
      <c r="N120" s="1">
        <f t="shared" si="18"/>
        <v>0</v>
      </c>
      <c r="O120" s="1">
        <f t="shared" si="19"/>
        <v>0</v>
      </c>
      <c r="P120" s="1">
        <f t="shared" si="20"/>
        <v>0</v>
      </c>
      <c r="Q120" s="1">
        <f t="shared" si="21"/>
        <v>0</v>
      </c>
      <c r="R120" s="1">
        <f t="shared" si="22"/>
        <v>24.9</v>
      </c>
      <c r="S120" s="1">
        <f t="shared" si="23"/>
        <v>0</v>
      </c>
      <c r="T120" s="1">
        <f t="shared" si="24"/>
        <v>0</v>
      </c>
      <c r="U120" s="1">
        <f t="shared" si="25"/>
        <v>0</v>
      </c>
      <c r="V120" s="1">
        <f t="shared" si="26"/>
        <v>0</v>
      </c>
      <c r="W120" s="1">
        <f t="shared" si="27"/>
        <v>0</v>
      </c>
      <c r="X120" s="1">
        <f t="shared" si="28"/>
        <v>0</v>
      </c>
      <c r="Y120" s="1">
        <f t="shared" si="29"/>
        <v>0</v>
      </c>
    </row>
    <row r="121" spans="1:25">
      <c r="A121" s="5">
        <v>39720</v>
      </c>
      <c r="B121" s="1"/>
      <c r="D121" s="1">
        <v>15</v>
      </c>
      <c r="E121" t="s">
        <v>107</v>
      </c>
      <c r="F121" t="s">
        <v>8</v>
      </c>
      <c r="G121" t="s">
        <v>108</v>
      </c>
      <c r="K121" s="1">
        <f t="shared" si="15"/>
        <v>0</v>
      </c>
      <c r="L121" s="1">
        <f t="shared" si="16"/>
        <v>0</v>
      </c>
      <c r="M121" s="1">
        <f t="shared" si="17"/>
        <v>0</v>
      </c>
      <c r="N121" s="1">
        <f t="shared" si="18"/>
        <v>0</v>
      </c>
      <c r="O121" s="1">
        <f t="shared" si="19"/>
        <v>0</v>
      </c>
      <c r="P121" s="1">
        <f t="shared" si="20"/>
        <v>0</v>
      </c>
      <c r="Q121" s="1">
        <f t="shared" si="21"/>
        <v>0</v>
      </c>
      <c r="R121" s="1">
        <f t="shared" si="22"/>
        <v>15</v>
      </c>
      <c r="S121" s="1">
        <f t="shared" si="23"/>
        <v>0</v>
      </c>
      <c r="T121" s="1">
        <f t="shared" si="24"/>
        <v>0</v>
      </c>
      <c r="U121" s="1">
        <f t="shared" si="25"/>
        <v>0</v>
      </c>
      <c r="V121" s="1">
        <f t="shared" si="26"/>
        <v>0</v>
      </c>
      <c r="W121" s="1">
        <f t="shared" si="27"/>
        <v>0</v>
      </c>
      <c r="X121" s="1">
        <f t="shared" si="28"/>
        <v>0</v>
      </c>
      <c r="Y121" s="1">
        <f t="shared" si="29"/>
        <v>15</v>
      </c>
    </row>
    <row r="122" spans="1:25">
      <c r="A122" s="5">
        <v>39720</v>
      </c>
      <c r="B122" s="1"/>
      <c r="D122" s="1">
        <v>24.9</v>
      </c>
      <c r="E122" t="s">
        <v>20</v>
      </c>
      <c r="F122" t="s">
        <v>5</v>
      </c>
      <c r="G122" t="s">
        <v>252</v>
      </c>
      <c r="K122" s="1">
        <f t="shared" si="15"/>
        <v>24.9</v>
      </c>
      <c r="L122" s="1">
        <f t="shared" si="16"/>
        <v>0</v>
      </c>
      <c r="M122" s="1">
        <f t="shared" si="17"/>
        <v>0</v>
      </c>
      <c r="N122" s="1">
        <f t="shared" si="18"/>
        <v>0</v>
      </c>
      <c r="O122" s="1">
        <f t="shared" si="19"/>
        <v>0</v>
      </c>
      <c r="P122" s="1">
        <f t="shared" si="20"/>
        <v>24.9</v>
      </c>
      <c r="Q122" s="1">
        <f t="shared" si="21"/>
        <v>0</v>
      </c>
      <c r="R122" s="1">
        <f t="shared" si="22"/>
        <v>0</v>
      </c>
      <c r="S122" s="1">
        <f t="shared" si="23"/>
        <v>0</v>
      </c>
      <c r="T122" s="1">
        <f t="shared" si="24"/>
        <v>0</v>
      </c>
      <c r="U122" s="1">
        <f t="shared" si="25"/>
        <v>0</v>
      </c>
      <c r="V122" s="1">
        <f t="shared" si="26"/>
        <v>0</v>
      </c>
      <c r="W122" s="1">
        <f t="shared" si="27"/>
        <v>0</v>
      </c>
      <c r="X122" s="1">
        <f t="shared" si="28"/>
        <v>0</v>
      </c>
      <c r="Y122" s="1">
        <f t="shared" si="29"/>
        <v>0</v>
      </c>
    </row>
    <row r="123" spans="1:25">
      <c r="A123" s="5">
        <v>39720</v>
      </c>
      <c r="B123" s="1"/>
      <c r="D123" s="1">
        <v>30</v>
      </c>
      <c r="E123" t="s">
        <v>56</v>
      </c>
      <c r="F123" t="s">
        <v>5</v>
      </c>
      <c r="G123" t="s">
        <v>252</v>
      </c>
      <c r="K123" s="1">
        <f t="shared" si="15"/>
        <v>0</v>
      </c>
      <c r="L123" s="1">
        <f t="shared" si="16"/>
        <v>0</v>
      </c>
      <c r="M123" s="1">
        <f t="shared" si="17"/>
        <v>0</v>
      </c>
      <c r="N123" s="1">
        <f t="shared" si="18"/>
        <v>0</v>
      </c>
      <c r="O123" s="1">
        <f t="shared" si="19"/>
        <v>0</v>
      </c>
      <c r="P123" s="1">
        <f t="shared" si="20"/>
        <v>30</v>
      </c>
      <c r="Q123" s="1">
        <f t="shared" si="21"/>
        <v>0</v>
      </c>
      <c r="R123" s="1">
        <f t="shared" si="22"/>
        <v>0</v>
      </c>
      <c r="S123" s="1">
        <f t="shared" si="23"/>
        <v>0</v>
      </c>
      <c r="T123" s="1">
        <f t="shared" si="24"/>
        <v>0</v>
      </c>
      <c r="U123" s="1">
        <f t="shared" si="25"/>
        <v>30</v>
      </c>
      <c r="V123" s="1">
        <f t="shared" si="26"/>
        <v>0</v>
      </c>
      <c r="W123" s="1">
        <f t="shared" si="27"/>
        <v>0</v>
      </c>
      <c r="X123" s="1">
        <f t="shared" si="28"/>
        <v>0</v>
      </c>
      <c r="Y123" s="1">
        <f t="shared" si="29"/>
        <v>0</v>
      </c>
    </row>
    <row r="124" spans="1:25">
      <c r="A124" s="5">
        <v>39721</v>
      </c>
      <c r="B124" s="1"/>
      <c r="D124" s="1">
        <v>24.9</v>
      </c>
      <c r="E124" t="s">
        <v>20</v>
      </c>
      <c r="F124" t="s">
        <v>5</v>
      </c>
      <c r="G124" t="s">
        <v>253</v>
      </c>
      <c r="K124" s="1">
        <f t="shared" si="15"/>
        <v>24.9</v>
      </c>
      <c r="L124" s="1">
        <f t="shared" si="16"/>
        <v>0</v>
      </c>
      <c r="M124" s="1">
        <f t="shared" si="17"/>
        <v>0</v>
      </c>
      <c r="N124" s="1">
        <f t="shared" si="18"/>
        <v>0</v>
      </c>
      <c r="O124" s="1">
        <f t="shared" si="19"/>
        <v>0</v>
      </c>
      <c r="P124" s="1">
        <f t="shared" si="20"/>
        <v>24.9</v>
      </c>
      <c r="Q124" s="1">
        <f t="shared" si="21"/>
        <v>0</v>
      </c>
      <c r="R124" s="1">
        <f t="shared" si="22"/>
        <v>0</v>
      </c>
      <c r="S124" s="1">
        <f t="shared" si="23"/>
        <v>0</v>
      </c>
      <c r="T124" s="1">
        <f t="shared" si="24"/>
        <v>0</v>
      </c>
      <c r="U124" s="1">
        <f t="shared" si="25"/>
        <v>0</v>
      </c>
      <c r="V124" s="1">
        <f t="shared" si="26"/>
        <v>0</v>
      </c>
      <c r="W124" s="1">
        <f t="shared" si="27"/>
        <v>0</v>
      </c>
      <c r="X124" s="1">
        <f t="shared" si="28"/>
        <v>0</v>
      </c>
      <c r="Y124" s="1">
        <f t="shared" si="29"/>
        <v>0</v>
      </c>
    </row>
    <row r="125" spans="1:25">
      <c r="A125" s="5">
        <v>39713</v>
      </c>
      <c r="B125" s="1"/>
      <c r="D125" s="1">
        <v>24.9</v>
      </c>
      <c r="E125" t="s">
        <v>20</v>
      </c>
      <c r="F125" t="s">
        <v>5</v>
      </c>
      <c r="G125" t="s">
        <v>254</v>
      </c>
      <c r="K125" s="1">
        <f t="shared" si="15"/>
        <v>24.9</v>
      </c>
      <c r="L125" s="1">
        <f t="shared" si="16"/>
        <v>0</v>
      </c>
      <c r="M125" s="1">
        <f t="shared" si="17"/>
        <v>0</v>
      </c>
      <c r="N125" s="1">
        <f t="shared" si="18"/>
        <v>0</v>
      </c>
      <c r="O125" s="1">
        <f t="shared" si="19"/>
        <v>0</v>
      </c>
      <c r="P125" s="1">
        <f t="shared" si="20"/>
        <v>24.9</v>
      </c>
      <c r="Q125" s="1">
        <f t="shared" si="21"/>
        <v>0</v>
      </c>
      <c r="R125" s="1">
        <f t="shared" si="22"/>
        <v>0</v>
      </c>
      <c r="S125" s="1">
        <f t="shared" si="23"/>
        <v>0</v>
      </c>
      <c r="T125" s="1">
        <f t="shared" si="24"/>
        <v>0</v>
      </c>
      <c r="U125" s="1">
        <f t="shared" si="25"/>
        <v>0</v>
      </c>
      <c r="V125" s="1">
        <f t="shared" si="26"/>
        <v>0</v>
      </c>
      <c r="W125" s="1">
        <f t="shared" si="27"/>
        <v>0</v>
      </c>
      <c r="X125" s="1">
        <f t="shared" si="28"/>
        <v>0</v>
      </c>
      <c r="Y125" s="1">
        <f t="shared" si="29"/>
        <v>0</v>
      </c>
    </row>
    <row r="126" spans="1:25">
      <c r="A126" s="5">
        <v>39721</v>
      </c>
      <c r="B126" s="1"/>
      <c r="D126" s="1">
        <v>24.9</v>
      </c>
      <c r="E126" t="s">
        <v>20</v>
      </c>
      <c r="F126" t="s">
        <v>13</v>
      </c>
      <c r="G126" t="s">
        <v>62</v>
      </c>
      <c r="K126" s="1">
        <f t="shared" si="15"/>
        <v>24.9</v>
      </c>
      <c r="L126" s="1">
        <f t="shared" si="16"/>
        <v>0</v>
      </c>
      <c r="M126" s="1">
        <f t="shared" si="17"/>
        <v>0</v>
      </c>
      <c r="N126" s="1">
        <f t="shared" si="18"/>
        <v>0</v>
      </c>
      <c r="O126" s="1">
        <f t="shared" si="19"/>
        <v>0</v>
      </c>
      <c r="P126" s="1">
        <f t="shared" si="20"/>
        <v>0</v>
      </c>
      <c r="Q126" s="1">
        <f t="shared" si="21"/>
        <v>24.9</v>
      </c>
      <c r="R126" s="1">
        <f t="shared" si="22"/>
        <v>0</v>
      </c>
      <c r="S126" s="1">
        <f t="shared" si="23"/>
        <v>0</v>
      </c>
      <c r="T126" s="1">
        <f t="shared" si="24"/>
        <v>0</v>
      </c>
      <c r="U126" s="1">
        <f t="shared" si="25"/>
        <v>0</v>
      </c>
      <c r="V126" s="1">
        <f t="shared" si="26"/>
        <v>0</v>
      </c>
      <c r="W126" s="1">
        <f t="shared" si="27"/>
        <v>0</v>
      </c>
      <c r="X126" s="1">
        <f t="shared" si="28"/>
        <v>0</v>
      </c>
      <c r="Y126" s="1">
        <f t="shared" si="29"/>
        <v>0</v>
      </c>
    </row>
    <row r="127" spans="1:25">
      <c r="A127" s="5"/>
      <c r="B127" s="1"/>
      <c r="D127" s="1"/>
      <c r="K127" s="1">
        <f t="shared" si="15"/>
        <v>0</v>
      </c>
      <c r="L127" s="1">
        <f t="shared" si="16"/>
        <v>0</v>
      </c>
      <c r="M127" s="1">
        <f t="shared" si="17"/>
        <v>0</v>
      </c>
      <c r="N127" s="1">
        <f t="shared" si="18"/>
        <v>0</v>
      </c>
      <c r="O127" s="1">
        <f t="shared" si="19"/>
        <v>0</v>
      </c>
      <c r="P127" s="1">
        <f t="shared" si="20"/>
        <v>0</v>
      </c>
      <c r="Q127" s="1">
        <f t="shared" si="21"/>
        <v>0</v>
      </c>
      <c r="R127" s="1">
        <f t="shared" si="22"/>
        <v>0</v>
      </c>
      <c r="S127" s="1">
        <f t="shared" si="23"/>
        <v>0</v>
      </c>
      <c r="T127" s="1">
        <f t="shared" si="24"/>
        <v>0</v>
      </c>
      <c r="U127" s="1">
        <f t="shared" si="25"/>
        <v>0</v>
      </c>
      <c r="V127" s="1">
        <f t="shared" si="26"/>
        <v>0</v>
      </c>
      <c r="W127" s="1">
        <f t="shared" si="27"/>
        <v>0</v>
      </c>
      <c r="X127" s="1">
        <f t="shared" si="28"/>
        <v>0</v>
      </c>
      <c r="Y127" s="1">
        <f t="shared" si="29"/>
        <v>0</v>
      </c>
    </row>
    <row r="128" spans="1:25">
      <c r="A128" s="5"/>
      <c r="B128" s="1"/>
      <c r="D128" s="1"/>
      <c r="K128" s="1">
        <f t="shared" si="15"/>
        <v>0</v>
      </c>
      <c r="L128" s="1">
        <f t="shared" si="16"/>
        <v>0</v>
      </c>
      <c r="M128" s="1">
        <f t="shared" si="17"/>
        <v>0</v>
      </c>
      <c r="N128" s="1">
        <f t="shared" si="18"/>
        <v>0</v>
      </c>
      <c r="O128" s="1">
        <f t="shared" si="19"/>
        <v>0</v>
      </c>
      <c r="P128" s="1">
        <f t="shared" si="20"/>
        <v>0</v>
      </c>
      <c r="Q128" s="1">
        <f t="shared" si="21"/>
        <v>0</v>
      </c>
      <c r="R128" s="1">
        <f t="shared" si="22"/>
        <v>0</v>
      </c>
      <c r="S128" s="1">
        <f t="shared" si="23"/>
        <v>0</v>
      </c>
      <c r="T128" s="1">
        <f t="shared" si="24"/>
        <v>0</v>
      </c>
      <c r="U128" s="1">
        <f t="shared" si="25"/>
        <v>0</v>
      </c>
      <c r="V128" s="1">
        <f t="shared" si="26"/>
        <v>0</v>
      </c>
      <c r="W128" s="1">
        <f t="shared" si="27"/>
        <v>0</v>
      </c>
      <c r="X128" s="1">
        <f t="shared" si="28"/>
        <v>0</v>
      </c>
      <c r="Y128" s="1">
        <f t="shared" si="29"/>
        <v>0</v>
      </c>
    </row>
    <row r="129" spans="1:25">
      <c r="A129" s="5"/>
      <c r="B129" s="1"/>
      <c r="D129" s="1"/>
      <c r="K129" s="1">
        <f t="shared" si="15"/>
        <v>0</v>
      </c>
      <c r="L129" s="1">
        <f t="shared" si="16"/>
        <v>0</v>
      </c>
      <c r="M129" s="1">
        <f t="shared" si="17"/>
        <v>0</v>
      </c>
      <c r="N129" s="1">
        <f t="shared" si="18"/>
        <v>0</v>
      </c>
      <c r="O129" s="1">
        <f t="shared" si="19"/>
        <v>0</v>
      </c>
      <c r="P129" s="1">
        <f t="shared" si="20"/>
        <v>0</v>
      </c>
      <c r="Q129" s="1">
        <f t="shared" si="21"/>
        <v>0</v>
      </c>
      <c r="R129" s="1">
        <f t="shared" si="22"/>
        <v>0</v>
      </c>
      <c r="S129" s="1">
        <f t="shared" si="23"/>
        <v>0</v>
      </c>
      <c r="T129" s="1">
        <f t="shared" si="24"/>
        <v>0</v>
      </c>
      <c r="U129" s="1">
        <f t="shared" si="25"/>
        <v>0</v>
      </c>
      <c r="V129" s="1">
        <f t="shared" si="26"/>
        <v>0</v>
      </c>
      <c r="W129" s="1">
        <f t="shared" si="27"/>
        <v>0</v>
      </c>
      <c r="X129" s="1">
        <f t="shared" si="28"/>
        <v>0</v>
      </c>
      <c r="Y129" s="1">
        <f t="shared" si="29"/>
        <v>0</v>
      </c>
    </row>
    <row r="130" spans="1:25">
      <c r="A130" s="5"/>
      <c r="B130" s="1"/>
      <c r="D130" s="1"/>
      <c r="K130" s="1">
        <f t="shared" si="15"/>
        <v>0</v>
      </c>
      <c r="L130" s="1">
        <f t="shared" si="16"/>
        <v>0</v>
      </c>
      <c r="M130" s="1">
        <f t="shared" si="17"/>
        <v>0</v>
      </c>
      <c r="N130" s="1">
        <f t="shared" si="18"/>
        <v>0</v>
      </c>
      <c r="O130" s="1">
        <f t="shared" si="19"/>
        <v>0</v>
      </c>
      <c r="P130" s="1">
        <f t="shared" si="20"/>
        <v>0</v>
      </c>
      <c r="Q130" s="1">
        <f t="shared" si="21"/>
        <v>0</v>
      </c>
      <c r="R130" s="1">
        <f t="shared" si="22"/>
        <v>0</v>
      </c>
      <c r="S130" s="1">
        <f t="shared" si="23"/>
        <v>0</v>
      </c>
      <c r="T130" s="1">
        <f t="shared" si="24"/>
        <v>0</v>
      </c>
      <c r="U130" s="1">
        <f t="shared" si="25"/>
        <v>0</v>
      </c>
      <c r="V130" s="1">
        <f t="shared" si="26"/>
        <v>0</v>
      </c>
      <c r="W130" s="1">
        <f t="shared" si="27"/>
        <v>0</v>
      </c>
      <c r="X130" s="1">
        <f t="shared" si="28"/>
        <v>0</v>
      </c>
      <c r="Y130" s="1">
        <f t="shared" si="29"/>
        <v>0</v>
      </c>
    </row>
    <row r="131" spans="1:25">
      <c r="A131" s="5"/>
      <c r="B131" s="1"/>
      <c r="D131" s="1"/>
      <c r="K131" s="1">
        <f t="shared" ref="K131:K194" si="30">IF(E131="lojas",D131,0)</f>
        <v>0</v>
      </c>
      <c r="L131" s="1">
        <f t="shared" ref="L131:L194" si="31">IF(E131="lanhouse",D131,0)</f>
        <v>0</v>
      </c>
      <c r="M131" s="1">
        <f t="shared" ref="M131:M194" si="32">IF(E131="celular",D131,0)</f>
        <v>0</v>
      </c>
      <c r="N131" s="1">
        <f t="shared" ref="N131:N194" si="33">IF(F131="caixa",D131,0)</f>
        <v>0</v>
      </c>
      <c r="O131" s="1">
        <f t="shared" ref="O131:O194" si="34">IF(F131="bb",D131,0)</f>
        <v>0</v>
      </c>
      <c r="P131" s="1">
        <f t="shared" ref="P131:P194" si="35">IF(F131="bradesco",D131,0)</f>
        <v>0</v>
      </c>
      <c r="Q131" s="1">
        <f t="shared" ref="Q131:Q194" si="36">IF(F131="banco real",D131,0)</f>
        <v>0</v>
      </c>
      <c r="R131" s="1">
        <f t="shared" ref="R131:R194" si="37">IF(F131="itau",D131,0)</f>
        <v>0</v>
      </c>
      <c r="S131" s="1">
        <f t="shared" ref="S131:S194" si="38">IF(F131="pseg",D131,0)</f>
        <v>0</v>
      </c>
      <c r="T131" s="1">
        <f t="shared" ref="T131:T194" si="39">IF(C131="pessoal",B131,0)</f>
        <v>0</v>
      </c>
      <c r="U131" s="1">
        <f t="shared" ref="U131:U194" si="40">IF(E131="dominios",D131,0)</f>
        <v>0</v>
      </c>
      <c r="V131" s="1">
        <f t="shared" ref="V131:V194" si="41">IF(C131="publicidade",B131,0)</f>
        <v>0</v>
      </c>
      <c r="W131" s="1">
        <f t="shared" ref="W131:W194" si="42">IF(C131="lanhouse",B131,0)</f>
        <v>0</v>
      </c>
      <c r="X131" s="1">
        <f t="shared" ref="X131:X194" si="43">IF(C131="lojapro",B131,0)</f>
        <v>0</v>
      </c>
      <c r="Y131" s="1">
        <f t="shared" ref="Y131:Y194" si="44">IF(E131="serviços",D131,0)</f>
        <v>0</v>
      </c>
    </row>
    <row r="132" spans="1:25">
      <c r="A132" s="5"/>
      <c r="B132" s="1"/>
      <c r="D132" s="1"/>
      <c r="K132" s="1">
        <f t="shared" si="30"/>
        <v>0</v>
      </c>
      <c r="L132" s="1">
        <f t="shared" si="31"/>
        <v>0</v>
      </c>
      <c r="M132" s="1">
        <f t="shared" si="32"/>
        <v>0</v>
      </c>
      <c r="N132" s="1">
        <f t="shared" si="33"/>
        <v>0</v>
      </c>
      <c r="O132" s="1">
        <f t="shared" si="34"/>
        <v>0</v>
      </c>
      <c r="P132" s="1">
        <f t="shared" si="35"/>
        <v>0</v>
      </c>
      <c r="Q132" s="1">
        <f t="shared" si="36"/>
        <v>0</v>
      </c>
      <c r="R132" s="1">
        <f t="shared" si="37"/>
        <v>0</v>
      </c>
      <c r="S132" s="1">
        <f t="shared" si="38"/>
        <v>0</v>
      </c>
      <c r="T132" s="1">
        <f t="shared" si="39"/>
        <v>0</v>
      </c>
      <c r="U132" s="1">
        <f t="shared" si="40"/>
        <v>0</v>
      </c>
      <c r="V132" s="1">
        <f t="shared" si="41"/>
        <v>0</v>
      </c>
      <c r="W132" s="1">
        <f t="shared" si="42"/>
        <v>0</v>
      </c>
      <c r="X132" s="1">
        <f t="shared" si="43"/>
        <v>0</v>
      </c>
      <c r="Y132" s="1">
        <f t="shared" si="44"/>
        <v>0</v>
      </c>
    </row>
    <row r="133" spans="1:25">
      <c r="A133" s="5"/>
      <c r="B133" s="1"/>
      <c r="D133" s="1"/>
      <c r="K133" s="1">
        <f t="shared" si="30"/>
        <v>0</v>
      </c>
      <c r="L133" s="1">
        <f t="shared" si="31"/>
        <v>0</v>
      </c>
      <c r="M133" s="1">
        <f t="shared" si="32"/>
        <v>0</v>
      </c>
      <c r="N133" s="1">
        <f t="shared" si="33"/>
        <v>0</v>
      </c>
      <c r="O133" s="1">
        <f t="shared" si="34"/>
        <v>0</v>
      </c>
      <c r="P133" s="1">
        <f t="shared" si="35"/>
        <v>0</v>
      </c>
      <c r="Q133" s="1">
        <f t="shared" si="36"/>
        <v>0</v>
      </c>
      <c r="R133" s="1">
        <f t="shared" si="37"/>
        <v>0</v>
      </c>
      <c r="S133" s="1">
        <f t="shared" si="38"/>
        <v>0</v>
      </c>
      <c r="T133" s="1">
        <f t="shared" si="39"/>
        <v>0</v>
      </c>
      <c r="U133" s="1">
        <f t="shared" si="40"/>
        <v>0</v>
      </c>
      <c r="V133" s="1">
        <f t="shared" si="41"/>
        <v>0</v>
      </c>
      <c r="W133" s="1">
        <f t="shared" si="42"/>
        <v>0</v>
      </c>
      <c r="X133" s="1">
        <f t="shared" si="43"/>
        <v>0</v>
      </c>
      <c r="Y133" s="1">
        <f t="shared" si="44"/>
        <v>0</v>
      </c>
    </row>
    <row r="134" spans="1:25">
      <c r="A134" s="5"/>
      <c r="B134" s="1"/>
      <c r="D134" s="1"/>
      <c r="K134" s="1">
        <f t="shared" si="30"/>
        <v>0</v>
      </c>
      <c r="L134" s="1">
        <f t="shared" si="31"/>
        <v>0</v>
      </c>
      <c r="M134" s="1">
        <f t="shared" si="32"/>
        <v>0</v>
      </c>
      <c r="N134" s="1">
        <f t="shared" si="33"/>
        <v>0</v>
      </c>
      <c r="O134" s="1">
        <f t="shared" si="34"/>
        <v>0</v>
      </c>
      <c r="P134" s="1">
        <f t="shared" si="35"/>
        <v>0</v>
      </c>
      <c r="Q134" s="1">
        <f t="shared" si="36"/>
        <v>0</v>
      </c>
      <c r="R134" s="1">
        <f t="shared" si="37"/>
        <v>0</v>
      </c>
      <c r="S134" s="1">
        <f t="shared" si="38"/>
        <v>0</v>
      </c>
      <c r="T134" s="1">
        <f t="shared" si="39"/>
        <v>0</v>
      </c>
      <c r="U134" s="1">
        <f t="shared" si="40"/>
        <v>0</v>
      </c>
      <c r="V134" s="1">
        <f t="shared" si="41"/>
        <v>0</v>
      </c>
      <c r="W134" s="1">
        <f t="shared" si="42"/>
        <v>0</v>
      </c>
      <c r="X134" s="1">
        <f t="shared" si="43"/>
        <v>0</v>
      </c>
      <c r="Y134" s="1">
        <f t="shared" si="44"/>
        <v>0</v>
      </c>
    </row>
    <row r="135" spans="1:25">
      <c r="A135" s="5"/>
      <c r="B135" s="1"/>
      <c r="D135" s="1"/>
      <c r="K135" s="1">
        <f t="shared" si="30"/>
        <v>0</v>
      </c>
      <c r="L135" s="1">
        <f t="shared" si="31"/>
        <v>0</v>
      </c>
      <c r="M135" s="1">
        <f t="shared" si="32"/>
        <v>0</v>
      </c>
      <c r="N135" s="1">
        <f t="shared" si="33"/>
        <v>0</v>
      </c>
      <c r="O135" s="1">
        <f t="shared" si="34"/>
        <v>0</v>
      </c>
      <c r="P135" s="1">
        <f t="shared" si="35"/>
        <v>0</v>
      </c>
      <c r="Q135" s="1">
        <f t="shared" si="36"/>
        <v>0</v>
      </c>
      <c r="R135" s="1">
        <f t="shared" si="37"/>
        <v>0</v>
      </c>
      <c r="S135" s="1">
        <f t="shared" si="38"/>
        <v>0</v>
      </c>
      <c r="T135" s="1">
        <f t="shared" si="39"/>
        <v>0</v>
      </c>
      <c r="U135" s="1">
        <f t="shared" si="40"/>
        <v>0</v>
      </c>
      <c r="V135" s="1">
        <f t="shared" si="41"/>
        <v>0</v>
      </c>
      <c r="W135" s="1">
        <f t="shared" si="42"/>
        <v>0</v>
      </c>
      <c r="X135" s="1">
        <f t="shared" si="43"/>
        <v>0</v>
      </c>
      <c r="Y135" s="1">
        <f t="shared" si="44"/>
        <v>0</v>
      </c>
    </row>
    <row r="136" spans="1:25">
      <c r="A136" s="5"/>
      <c r="B136" s="1"/>
      <c r="D136" s="1"/>
      <c r="K136" s="1">
        <f t="shared" si="30"/>
        <v>0</v>
      </c>
      <c r="L136" s="1">
        <f t="shared" si="31"/>
        <v>0</v>
      </c>
      <c r="M136" s="1">
        <f t="shared" si="32"/>
        <v>0</v>
      </c>
      <c r="N136" s="1">
        <f t="shared" si="33"/>
        <v>0</v>
      </c>
      <c r="O136" s="1">
        <f t="shared" si="34"/>
        <v>0</v>
      </c>
      <c r="P136" s="1">
        <f t="shared" si="35"/>
        <v>0</v>
      </c>
      <c r="Q136" s="1">
        <f t="shared" si="36"/>
        <v>0</v>
      </c>
      <c r="R136" s="1">
        <f t="shared" si="37"/>
        <v>0</v>
      </c>
      <c r="S136" s="1">
        <f t="shared" si="38"/>
        <v>0</v>
      </c>
      <c r="T136" s="1">
        <f t="shared" si="39"/>
        <v>0</v>
      </c>
      <c r="U136" s="1">
        <f t="shared" si="40"/>
        <v>0</v>
      </c>
      <c r="V136" s="1">
        <f t="shared" si="41"/>
        <v>0</v>
      </c>
      <c r="W136" s="1">
        <f t="shared" si="42"/>
        <v>0</v>
      </c>
      <c r="X136" s="1">
        <f t="shared" si="43"/>
        <v>0</v>
      </c>
      <c r="Y136" s="1">
        <f t="shared" si="44"/>
        <v>0</v>
      </c>
    </row>
    <row r="137" spans="1:25">
      <c r="A137" s="5"/>
      <c r="B137" s="1"/>
      <c r="D137" s="1"/>
      <c r="K137" s="1">
        <f t="shared" si="30"/>
        <v>0</v>
      </c>
      <c r="L137" s="1">
        <f t="shared" si="31"/>
        <v>0</v>
      </c>
      <c r="M137" s="1">
        <f t="shared" si="32"/>
        <v>0</v>
      </c>
      <c r="N137" s="1">
        <f t="shared" si="33"/>
        <v>0</v>
      </c>
      <c r="O137" s="1">
        <f t="shared" si="34"/>
        <v>0</v>
      </c>
      <c r="P137" s="1">
        <f t="shared" si="35"/>
        <v>0</v>
      </c>
      <c r="Q137" s="1">
        <f t="shared" si="36"/>
        <v>0</v>
      </c>
      <c r="R137" s="1">
        <f t="shared" si="37"/>
        <v>0</v>
      </c>
      <c r="S137" s="1">
        <f t="shared" si="38"/>
        <v>0</v>
      </c>
      <c r="T137" s="1">
        <f t="shared" si="39"/>
        <v>0</v>
      </c>
      <c r="U137" s="1">
        <f t="shared" si="40"/>
        <v>0</v>
      </c>
      <c r="V137" s="1">
        <f t="shared" si="41"/>
        <v>0</v>
      </c>
      <c r="W137" s="1">
        <f t="shared" si="42"/>
        <v>0</v>
      </c>
      <c r="X137" s="1">
        <f t="shared" si="43"/>
        <v>0</v>
      </c>
      <c r="Y137" s="1">
        <f t="shared" si="44"/>
        <v>0</v>
      </c>
    </row>
    <row r="138" spans="1:25">
      <c r="A138" s="5"/>
      <c r="B138" s="1"/>
      <c r="D138" s="1"/>
      <c r="K138" s="1">
        <f t="shared" si="30"/>
        <v>0</v>
      </c>
      <c r="L138" s="1">
        <f t="shared" si="31"/>
        <v>0</v>
      </c>
      <c r="M138" s="1">
        <f t="shared" si="32"/>
        <v>0</v>
      </c>
      <c r="N138" s="1">
        <f t="shared" si="33"/>
        <v>0</v>
      </c>
      <c r="O138" s="1">
        <f t="shared" si="34"/>
        <v>0</v>
      </c>
      <c r="P138" s="1">
        <f t="shared" si="35"/>
        <v>0</v>
      </c>
      <c r="Q138" s="1">
        <f t="shared" si="36"/>
        <v>0</v>
      </c>
      <c r="R138" s="1">
        <f t="shared" si="37"/>
        <v>0</v>
      </c>
      <c r="S138" s="1">
        <f t="shared" si="38"/>
        <v>0</v>
      </c>
      <c r="T138" s="1">
        <f t="shared" si="39"/>
        <v>0</v>
      </c>
      <c r="U138" s="1">
        <f t="shared" si="40"/>
        <v>0</v>
      </c>
      <c r="V138" s="1">
        <f t="shared" si="41"/>
        <v>0</v>
      </c>
      <c r="W138" s="1">
        <f t="shared" si="42"/>
        <v>0</v>
      </c>
      <c r="X138" s="1">
        <f t="shared" si="43"/>
        <v>0</v>
      </c>
      <c r="Y138" s="1">
        <f t="shared" si="44"/>
        <v>0</v>
      </c>
    </row>
    <row r="139" spans="1:25">
      <c r="A139" s="5"/>
      <c r="B139" s="1"/>
      <c r="D139" s="1"/>
      <c r="K139" s="1">
        <f t="shared" si="30"/>
        <v>0</v>
      </c>
      <c r="L139" s="1">
        <f t="shared" si="31"/>
        <v>0</v>
      </c>
      <c r="M139" s="1">
        <f t="shared" si="32"/>
        <v>0</v>
      </c>
      <c r="N139" s="1">
        <f t="shared" si="33"/>
        <v>0</v>
      </c>
      <c r="O139" s="1">
        <f t="shared" si="34"/>
        <v>0</v>
      </c>
      <c r="P139" s="1">
        <f t="shared" si="35"/>
        <v>0</v>
      </c>
      <c r="Q139" s="1">
        <f t="shared" si="36"/>
        <v>0</v>
      </c>
      <c r="R139" s="1">
        <f t="shared" si="37"/>
        <v>0</v>
      </c>
      <c r="S139" s="1">
        <f t="shared" si="38"/>
        <v>0</v>
      </c>
      <c r="T139" s="1">
        <f t="shared" si="39"/>
        <v>0</v>
      </c>
      <c r="U139" s="1">
        <f t="shared" si="40"/>
        <v>0</v>
      </c>
      <c r="V139" s="1">
        <f t="shared" si="41"/>
        <v>0</v>
      </c>
      <c r="W139" s="1">
        <f t="shared" si="42"/>
        <v>0</v>
      </c>
      <c r="X139" s="1">
        <f t="shared" si="43"/>
        <v>0</v>
      </c>
      <c r="Y139" s="1">
        <f t="shared" si="44"/>
        <v>0</v>
      </c>
    </row>
    <row r="140" spans="1:25">
      <c r="A140" s="5"/>
      <c r="B140" s="1"/>
      <c r="D140" s="1"/>
      <c r="K140" s="1">
        <f t="shared" si="30"/>
        <v>0</v>
      </c>
      <c r="L140" s="1">
        <f t="shared" si="31"/>
        <v>0</v>
      </c>
      <c r="M140" s="1">
        <f t="shared" si="32"/>
        <v>0</v>
      </c>
      <c r="N140" s="1">
        <f t="shared" si="33"/>
        <v>0</v>
      </c>
      <c r="O140" s="1">
        <f t="shared" si="34"/>
        <v>0</v>
      </c>
      <c r="P140" s="1">
        <f t="shared" si="35"/>
        <v>0</v>
      </c>
      <c r="Q140" s="1">
        <f t="shared" si="36"/>
        <v>0</v>
      </c>
      <c r="R140" s="1">
        <f t="shared" si="37"/>
        <v>0</v>
      </c>
      <c r="S140" s="1">
        <f t="shared" si="38"/>
        <v>0</v>
      </c>
      <c r="T140" s="1">
        <f t="shared" si="39"/>
        <v>0</v>
      </c>
      <c r="U140" s="1">
        <f t="shared" si="40"/>
        <v>0</v>
      </c>
      <c r="V140" s="1">
        <f t="shared" si="41"/>
        <v>0</v>
      </c>
      <c r="W140" s="1">
        <f t="shared" si="42"/>
        <v>0</v>
      </c>
      <c r="X140" s="1">
        <f t="shared" si="43"/>
        <v>0</v>
      </c>
      <c r="Y140" s="1">
        <f t="shared" si="44"/>
        <v>0</v>
      </c>
    </row>
    <row r="141" spans="1:25">
      <c r="A141" s="5"/>
      <c r="B141" s="1"/>
      <c r="D141" s="1"/>
      <c r="K141" s="1">
        <f t="shared" si="30"/>
        <v>0</v>
      </c>
      <c r="L141" s="1">
        <f t="shared" si="31"/>
        <v>0</v>
      </c>
      <c r="M141" s="1">
        <f t="shared" si="32"/>
        <v>0</v>
      </c>
      <c r="N141" s="1">
        <f t="shared" si="33"/>
        <v>0</v>
      </c>
      <c r="O141" s="1">
        <f t="shared" si="34"/>
        <v>0</v>
      </c>
      <c r="P141" s="1">
        <f t="shared" si="35"/>
        <v>0</v>
      </c>
      <c r="Q141" s="1">
        <f t="shared" si="36"/>
        <v>0</v>
      </c>
      <c r="R141" s="1">
        <f t="shared" si="37"/>
        <v>0</v>
      </c>
      <c r="S141" s="1">
        <f t="shared" si="38"/>
        <v>0</v>
      </c>
      <c r="T141" s="1">
        <f t="shared" si="39"/>
        <v>0</v>
      </c>
      <c r="U141" s="1">
        <f t="shared" si="40"/>
        <v>0</v>
      </c>
      <c r="V141" s="1">
        <f t="shared" si="41"/>
        <v>0</v>
      </c>
      <c r="W141" s="1">
        <f t="shared" si="42"/>
        <v>0</v>
      </c>
      <c r="X141" s="1">
        <f t="shared" si="43"/>
        <v>0</v>
      </c>
      <c r="Y141" s="1">
        <f t="shared" si="44"/>
        <v>0</v>
      </c>
    </row>
    <row r="142" spans="1:25">
      <c r="A142" s="5"/>
      <c r="B142" s="1"/>
      <c r="D142" s="1"/>
      <c r="K142" s="1">
        <f t="shared" si="30"/>
        <v>0</v>
      </c>
      <c r="L142" s="1">
        <f t="shared" si="31"/>
        <v>0</v>
      </c>
      <c r="M142" s="1">
        <f t="shared" si="32"/>
        <v>0</v>
      </c>
      <c r="N142" s="1">
        <f t="shared" si="33"/>
        <v>0</v>
      </c>
      <c r="O142" s="1">
        <f t="shared" si="34"/>
        <v>0</v>
      </c>
      <c r="P142" s="1">
        <f t="shared" si="35"/>
        <v>0</v>
      </c>
      <c r="Q142" s="1">
        <f t="shared" si="36"/>
        <v>0</v>
      </c>
      <c r="R142" s="1">
        <f t="shared" si="37"/>
        <v>0</v>
      </c>
      <c r="S142" s="1">
        <f t="shared" si="38"/>
        <v>0</v>
      </c>
      <c r="T142" s="1">
        <f t="shared" si="39"/>
        <v>0</v>
      </c>
      <c r="U142" s="1">
        <f t="shared" si="40"/>
        <v>0</v>
      </c>
      <c r="V142" s="1">
        <f t="shared" si="41"/>
        <v>0</v>
      </c>
      <c r="W142" s="1">
        <f t="shared" si="42"/>
        <v>0</v>
      </c>
      <c r="X142" s="1">
        <f t="shared" si="43"/>
        <v>0</v>
      </c>
      <c r="Y142" s="1">
        <f t="shared" si="44"/>
        <v>0</v>
      </c>
    </row>
    <row r="143" spans="1:25">
      <c r="A143" s="5"/>
      <c r="B143" s="1"/>
      <c r="D143" s="1"/>
      <c r="K143" s="1">
        <f t="shared" si="30"/>
        <v>0</v>
      </c>
      <c r="L143" s="1">
        <f t="shared" si="31"/>
        <v>0</v>
      </c>
      <c r="M143" s="1">
        <f t="shared" si="32"/>
        <v>0</v>
      </c>
      <c r="N143" s="1">
        <f t="shared" si="33"/>
        <v>0</v>
      </c>
      <c r="O143" s="1">
        <f t="shared" si="34"/>
        <v>0</v>
      </c>
      <c r="P143" s="1">
        <f t="shared" si="35"/>
        <v>0</v>
      </c>
      <c r="Q143" s="1">
        <f t="shared" si="36"/>
        <v>0</v>
      </c>
      <c r="R143" s="1">
        <f t="shared" si="37"/>
        <v>0</v>
      </c>
      <c r="S143" s="1">
        <f t="shared" si="38"/>
        <v>0</v>
      </c>
      <c r="T143" s="1">
        <f t="shared" si="39"/>
        <v>0</v>
      </c>
      <c r="U143" s="1">
        <f t="shared" si="40"/>
        <v>0</v>
      </c>
      <c r="V143" s="1">
        <f t="shared" si="41"/>
        <v>0</v>
      </c>
      <c r="W143" s="1">
        <f t="shared" si="42"/>
        <v>0</v>
      </c>
      <c r="X143" s="1">
        <f t="shared" si="43"/>
        <v>0</v>
      </c>
      <c r="Y143" s="1">
        <f t="shared" si="44"/>
        <v>0</v>
      </c>
    </row>
    <row r="144" spans="1:25">
      <c r="A144" s="5"/>
      <c r="B144" s="1"/>
      <c r="D144" s="1"/>
      <c r="K144" s="1">
        <f t="shared" si="30"/>
        <v>0</v>
      </c>
      <c r="L144" s="1">
        <f t="shared" si="31"/>
        <v>0</v>
      </c>
      <c r="M144" s="1">
        <f t="shared" si="32"/>
        <v>0</v>
      </c>
      <c r="N144" s="1">
        <f t="shared" si="33"/>
        <v>0</v>
      </c>
      <c r="O144" s="1">
        <f t="shared" si="34"/>
        <v>0</v>
      </c>
      <c r="P144" s="1">
        <f t="shared" si="35"/>
        <v>0</v>
      </c>
      <c r="Q144" s="1">
        <f t="shared" si="36"/>
        <v>0</v>
      </c>
      <c r="R144" s="1">
        <f t="shared" si="37"/>
        <v>0</v>
      </c>
      <c r="S144" s="1">
        <f t="shared" si="38"/>
        <v>0</v>
      </c>
      <c r="T144" s="1">
        <f t="shared" si="39"/>
        <v>0</v>
      </c>
      <c r="U144" s="1">
        <f t="shared" si="40"/>
        <v>0</v>
      </c>
      <c r="V144" s="1">
        <f t="shared" si="41"/>
        <v>0</v>
      </c>
      <c r="W144" s="1">
        <f t="shared" si="42"/>
        <v>0</v>
      </c>
      <c r="X144" s="1">
        <f t="shared" si="43"/>
        <v>0</v>
      </c>
      <c r="Y144" s="1">
        <f t="shared" si="44"/>
        <v>0</v>
      </c>
    </row>
    <row r="145" spans="1:25">
      <c r="A145" s="5"/>
      <c r="B145" s="1"/>
      <c r="D145" s="1"/>
      <c r="K145" s="1">
        <f t="shared" si="30"/>
        <v>0</v>
      </c>
      <c r="L145" s="1">
        <f t="shared" si="31"/>
        <v>0</v>
      </c>
      <c r="M145" s="1">
        <f t="shared" si="32"/>
        <v>0</v>
      </c>
      <c r="N145" s="1">
        <f t="shared" si="33"/>
        <v>0</v>
      </c>
      <c r="O145" s="1">
        <f t="shared" si="34"/>
        <v>0</v>
      </c>
      <c r="P145" s="1">
        <f t="shared" si="35"/>
        <v>0</v>
      </c>
      <c r="Q145" s="1">
        <f t="shared" si="36"/>
        <v>0</v>
      </c>
      <c r="R145" s="1">
        <f t="shared" si="37"/>
        <v>0</v>
      </c>
      <c r="S145" s="1">
        <f t="shared" si="38"/>
        <v>0</v>
      </c>
      <c r="T145" s="1">
        <f t="shared" si="39"/>
        <v>0</v>
      </c>
      <c r="U145" s="1">
        <f t="shared" si="40"/>
        <v>0</v>
      </c>
      <c r="V145" s="1">
        <f t="shared" si="41"/>
        <v>0</v>
      </c>
      <c r="W145" s="1">
        <f t="shared" si="42"/>
        <v>0</v>
      </c>
      <c r="X145" s="1">
        <f t="shared" si="43"/>
        <v>0</v>
      </c>
      <c r="Y145" s="1">
        <f t="shared" si="44"/>
        <v>0</v>
      </c>
    </row>
    <row r="146" spans="1:25">
      <c r="A146" s="5"/>
      <c r="B146" s="1"/>
      <c r="D146" s="1"/>
      <c r="K146" s="1">
        <f t="shared" si="30"/>
        <v>0</v>
      </c>
      <c r="L146" s="1">
        <f t="shared" si="31"/>
        <v>0</v>
      </c>
      <c r="M146" s="1">
        <f t="shared" si="32"/>
        <v>0</v>
      </c>
      <c r="N146" s="1">
        <f t="shared" si="33"/>
        <v>0</v>
      </c>
      <c r="O146" s="1">
        <f t="shared" si="34"/>
        <v>0</v>
      </c>
      <c r="P146" s="1">
        <f t="shared" si="35"/>
        <v>0</v>
      </c>
      <c r="Q146" s="1">
        <f t="shared" si="36"/>
        <v>0</v>
      </c>
      <c r="R146" s="1">
        <f t="shared" si="37"/>
        <v>0</v>
      </c>
      <c r="S146" s="1">
        <f t="shared" si="38"/>
        <v>0</v>
      </c>
      <c r="T146" s="1">
        <f t="shared" si="39"/>
        <v>0</v>
      </c>
      <c r="U146" s="1">
        <f t="shared" si="40"/>
        <v>0</v>
      </c>
      <c r="V146" s="1">
        <f t="shared" si="41"/>
        <v>0</v>
      </c>
      <c r="W146" s="1">
        <f t="shared" si="42"/>
        <v>0</v>
      </c>
      <c r="X146" s="1">
        <f t="shared" si="43"/>
        <v>0</v>
      </c>
      <c r="Y146" s="1">
        <f t="shared" si="44"/>
        <v>0</v>
      </c>
    </row>
    <row r="147" spans="1:25">
      <c r="A147" s="5"/>
      <c r="B147" s="1"/>
      <c r="D147" s="1"/>
      <c r="K147" s="1">
        <f t="shared" si="30"/>
        <v>0</v>
      </c>
      <c r="L147" s="1">
        <f t="shared" si="31"/>
        <v>0</v>
      </c>
      <c r="M147" s="1">
        <f t="shared" si="32"/>
        <v>0</v>
      </c>
      <c r="N147" s="1">
        <f t="shared" si="33"/>
        <v>0</v>
      </c>
      <c r="O147" s="1">
        <f t="shared" si="34"/>
        <v>0</v>
      </c>
      <c r="P147" s="1">
        <f t="shared" si="35"/>
        <v>0</v>
      </c>
      <c r="Q147" s="1">
        <f t="shared" si="36"/>
        <v>0</v>
      </c>
      <c r="R147" s="1">
        <f t="shared" si="37"/>
        <v>0</v>
      </c>
      <c r="S147" s="1">
        <f t="shared" si="38"/>
        <v>0</v>
      </c>
      <c r="T147" s="1">
        <f t="shared" si="39"/>
        <v>0</v>
      </c>
      <c r="U147" s="1">
        <f t="shared" si="40"/>
        <v>0</v>
      </c>
      <c r="V147" s="1">
        <f t="shared" si="41"/>
        <v>0</v>
      </c>
      <c r="W147" s="1">
        <f t="shared" si="42"/>
        <v>0</v>
      </c>
      <c r="X147" s="1">
        <f t="shared" si="43"/>
        <v>0</v>
      </c>
      <c r="Y147" s="1">
        <f t="shared" si="44"/>
        <v>0</v>
      </c>
    </row>
    <row r="148" spans="1:25">
      <c r="A148" s="5"/>
      <c r="B148" s="1"/>
      <c r="D148" s="1"/>
      <c r="K148" s="1">
        <f t="shared" si="30"/>
        <v>0</v>
      </c>
      <c r="L148" s="1">
        <f t="shared" si="31"/>
        <v>0</v>
      </c>
      <c r="M148" s="1">
        <f t="shared" si="32"/>
        <v>0</v>
      </c>
      <c r="N148" s="1">
        <f t="shared" si="33"/>
        <v>0</v>
      </c>
      <c r="O148" s="1">
        <f t="shared" si="34"/>
        <v>0</v>
      </c>
      <c r="P148" s="1">
        <f t="shared" si="35"/>
        <v>0</v>
      </c>
      <c r="Q148" s="1">
        <f t="shared" si="36"/>
        <v>0</v>
      </c>
      <c r="R148" s="1">
        <f t="shared" si="37"/>
        <v>0</v>
      </c>
      <c r="S148" s="1">
        <f t="shared" si="38"/>
        <v>0</v>
      </c>
      <c r="T148" s="1">
        <f t="shared" si="39"/>
        <v>0</v>
      </c>
      <c r="U148" s="1">
        <f t="shared" si="40"/>
        <v>0</v>
      </c>
      <c r="V148" s="1">
        <f t="shared" si="41"/>
        <v>0</v>
      </c>
      <c r="W148" s="1">
        <f t="shared" si="42"/>
        <v>0</v>
      </c>
      <c r="X148" s="1">
        <f t="shared" si="43"/>
        <v>0</v>
      </c>
      <c r="Y148" s="1">
        <f t="shared" si="44"/>
        <v>0</v>
      </c>
    </row>
    <row r="149" spans="1:25">
      <c r="A149" s="5"/>
      <c r="B149" s="1"/>
      <c r="D149" s="1"/>
      <c r="K149" s="1">
        <f t="shared" si="30"/>
        <v>0</v>
      </c>
      <c r="L149" s="1">
        <f t="shared" si="31"/>
        <v>0</v>
      </c>
      <c r="M149" s="1">
        <f t="shared" si="32"/>
        <v>0</v>
      </c>
      <c r="N149" s="1">
        <f t="shared" si="33"/>
        <v>0</v>
      </c>
      <c r="O149" s="1">
        <f t="shared" si="34"/>
        <v>0</v>
      </c>
      <c r="P149" s="1">
        <f t="shared" si="35"/>
        <v>0</v>
      </c>
      <c r="Q149" s="1">
        <f t="shared" si="36"/>
        <v>0</v>
      </c>
      <c r="R149" s="1">
        <f t="shared" si="37"/>
        <v>0</v>
      </c>
      <c r="S149" s="1">
        <f t="shared" si="38"/>
        <v>0</v>
      </c>
      <c r="T149" s="1">
        <f t="shared" si="39"/>
        <v>0</v>
      </c>
      <c r="U149" s="1">
        <f t="shared" si="40"/>
        <v>0</v>
      </c>
      <c r="V149" s="1">
        <f t="shared" si="41"/>
        <v>0</v>
      </c>
      <c r="W149" s="1">
        <f t="shared" si="42"/>
        <v>0</v>
      </c>
      <c r="X149" s="1">
        <f t="shared" si="43"/>
        <v>0</v>
      </c>
      <c r="Y149" s="1">
        <f t="shared" si="44"/>
        <v>0</v>
      </c>
    </row>
    <row r="150" spans="1:25">
      <c r="A150" s="5"/>
      <c r="B150" s="1"/>
      <c r="D150" s="1"/>
      <c r="K150" s="1">
        <f t="shared" si="30"/>
        <v>0</v>
      </c>
      <c r="L150" s="1">
        <f t="shared" si="31"/>
        <v>0</v>
      </c>
      <c r="M150" s="1">
        <f t="shared" si="32"/>
        <v>0</v>
      </c>
      <c r="N150" s="1">
        <f t="shared" si="33"/>
        <v>0</v>
      </c>
      <c r="O150" s="1">
        <f t="shared" si="34"/>
        <v>0</v>
      </c>
      <c r="P150" s="1">
        <f t="shared" si="35"/>
        <v>0</v>
      </c>
      <c r="Q150" s="1">
        <f t="shared" si="36"/>
        <v>0</v>
      </c>
      <c r="R150" s="1">
        <f t="shared" si="37"/>
        <v>0</v>
      </c>
      <c r="S150" s="1">
        <f t="shared" si="38"/>
        <v>0</v>
      </c>
      <c r="T150" s="1">
        <f t="shared" si="39"/>
        <v>0</v>
      </c>
      <c r="U150" s="1">
        <f t="shared" si="40"/>
        <v>0</v>
      </c>
      <c r="V150" s="1">
        <f t="shared" si="41"/>
        <v>0</v>
      </c>
      <c r="W150" s="1">
        <f t="shared" si="42"/>
        <v>0</v>
      </c>
      <c r="X150" s="1">
        <f t="shared" si="43"/>
        <v>0</v>
      </c>
      <c r="Y150" s="1">
        <f t="shared" si="44"/>
        <v>0</v>
      </c>
    </row>
    <row r="151" spans="1:25">
      <c r="A151" s="5"/>
      <c r="B151" s="1"/>
      <c r="D151" s="1"/>
      <c r="K151" s="1">
        <f t="shared" si="30"/>
        <v>0</v>
      </c>
      <c r="L151" s="1">
        <f t="shared" si="31"/>
        <v>0</v>
      </c>
      <c r="M151" s="1">
        <f t="shared" si="32"/>
        <v>0</v>
      </c>
      <c r="N151" s="1">
        <f t="shared" si="33"/>
        <v>0</v>
      </c>
      <c r="O151" s="1">
        <f t="shared" si="34"/>
        <v>0</v>
      </c>
      <c r="P151" s="1">
        <f t="shared" si="35"/>
        <v>0</v>
      </c>
      <c r="Q151" s="1">
        <f t="shared" si="36"/>
        <v>0</v>
      </c>
      <c r="R151" s="1">
        <f t="shared" si="37"/>
        <v>0</v>
      </c>
      <c r="S151" s="1">
        <f t="shared" si="38"/>
        <v>0</v>
      </c>
      <c r="T151" s="1">
        <f t="shared" si="39"/>
        <v>0</v>
      </c>
      <c r="U151" s="1">
        <f t="shared" si="40"/>
        <v>0</v>
      </c>
      <c r="V151" s="1">
        <f t="shared" si="41"/>
        <v>0</v>
      </c>
      <c r="W151" s="1">
        <f t="shared" si="42"/>
        <v>0</v>
      </c>
      <c r="X151" s="1">
        <f t="shared" si="43"/>
        <v>0</v>
      </c>
      <c r="Y151" s="1">
        <f t="shared" si="44"/>
        <v>0</v>
      </c>
    </row>
    <row r="152" spans="1:25">
      <c r="A152" s="5"/>
      <c r="B152" s="1"/>
      <c r="D152" s="1"/>
      <c r="K152" s="1">
        <f t="shared" si="30"/>
        <v>0</v>
      </c>
      <c r="L152" s="1">
        <f t="shared" si="31"/>
        <v>0</v>
      </c>
      <c r="M152" s="1">
        <f t="shared" si="32"/>
        <v>0</v>
      </c>
      <c r="N152" s="1">
        <f t="shared" si="33"/>
        <v>0</v>
      </c>
      <c r="O152" s="1">
        <f t="shared" si="34"/>
        <v>0</v>
      </c>
      <c r="P152" s="1">
        <f t="shared" si="35"/>
        <v>0</v>
      </c>
      <c r="Q152" s="1">
        <f t="shared" si="36"/>
        <v>0</v>
      </c>
      <c r="R152" s="1">
        <f t="shared" si="37"/>
        <v>0</v>
      </c>
      <c r="S152" s="1">
        <f t="shared" si="38"/>
        <v>0</v>
      </c>
      <c r="T152" s="1">
        <f t="shared" si="39"/>
        <v>0</v>
      </c>
      <c r="U152" s="1">
        <f t="shared" si="40"/>
        <v>0</v>
      </c>
      <c r="V152" s="1">
        <f t="shared" si="41"/>
        <v>0</v>
      </c>
      <c r="W152" s="1">
        <f t="shared" si="42"/>
        <v>0</v>
      </c>
      <c r="X152" s="1">
        <f t="shared" si="43"/>
        <v>0</v>
      </c>
      <c r="Y152" s="1">
        <f t="shared" si="44"/>
        <v>0</v>
      </c>
    </row>
    <row r="153" spans="1:25">
      <c r="A153" s="5"/>
      <c r="B153" s="1"/>
      <c r="D153" s="1"/>
      <c r="K153" s="1">
        <f t="shared" si="30"/>
        <v>0</v>
      </c>
      <c r="L153" s="1">
        <f t="shared" si="31"/>
        <v>0</v>
      </c>
      <c r="M153" s="1">
        <f t="shared" si="32"/>
        <v>0</v>
      </c>
      <c r="N153" s="1">
        <f t="shared" si="33"/>
        <v>0</v>
      </c>
      <c r="O153" s="1">
        <f t="shared" si="34"/>
        <v>0</v>
      </c>
      <c r="P153" s="1">
        <f t="shared" si="35"/>
        <v>0</v>
      </c>
      <c r="Q153" s="1">
        <f t="shared" si="36"/>
        <v>0</v>
      </c>
      <c r="R153" s="1">
        <f t="shared" si="37"/>
        <v>0</v>
      </c>
      <c r="S153" s="1">
        <f t="shared" si="38"/>
        <v>0</v>
      </c>
      <c r="T153" s="1">
        <f t="shared" si="39"/>
        <v>0</v>
      </c>
      <c r="U153" s="1">
        <f t="shared" si="40"/>
        <v>0</v>
      </c>
      <c r="V153" s="1">
        <f t="shared" si="41"/>
        <v>0</v>
      </c>
      <c r="W153" s="1">
        <f t="shared" si="42"/>
        <v>0</v>
      </c>
      <c r="X153" s="1">
        <f t="shared" si="43"/>
        <v>0</v>
      </c>
      <c r="Y153" s="1">
        <f t="shared" si="44"/>
        <v>0</v>
      </c>
    </row>
    <row r="154" spans="1:25">
      <c r="A154" s="5"/>
      <c r="B154" s="1"/>
      <c r="D154" s="1"/>
      <c r="K154" s="1">
        <f t="shared" si="30"/>
        <v>0</v>
      </c>
      <c r="L154" s="1">
        <f t="shared" si="31"/>
        <v>0</v>
      </c>
      <c r="M154" s="1">
        <f t="shared" si="32"/>
        <v>0</v>
      </c>
      <c r="N154" s="1">
        <f t="shared" si="33"/>
        <v>0</v>
      </c>
      <c r="O154" s="1">
        <f t="shared" si="34"/>
        <v>0</v>
      </c>
      <c r="P154" s="1">
        <f t="shared" si="35"/>
        <v>0</v>
      </c>
      <c r="Q154" s="1">
        <f t="shared" si="36"/>
        <v>0</v>
      </c>
      <c r="R154" s="1">
        <f t="shared" si="37"/>
        <v>0</v>
      </c>
      <c r="S154" s="1">
        <f t="shared" si="38"/>
        <v>0</v>
      </c>
      <c r="T154" s="1">
        <f t="shared" si="39"/>
        <v>0</v>
      </c>
      <c r="U154" s="1">
        <f t="shared" si="40"/>
        <v>0</v>
      </c>
      <c r="V154" s="1">
        <f t="shared" si="41"/>
        <v>0</v>
      </c>
      <c r="W154" s="1">
        <f t="shared" si="42"/>
        <v>0</v>
      </c>
      <c r="X154" s="1">
        <f t="shared" si="43"/>
        <v>0</v>
      </c>
      <c r="Y154" s="1">
        <f t="shared" si="44"/>
        <v>0</v>
      </c>
    </row>
    <row r="155" spans="1:25">
      <c r="A155" s="5"/>
      <c r="B155" s="1"/>
      <c r="D155" s="1"/>
      <c r="K155" s="1">
        <f t="shared" si="30"/>
        <v>0</v>
      </c>
      <c r="L155" s="1">
        <f t="shared" si="31"/>
        <v>0</v>
      </c>
      <c r="M155" s="1">
        <f t="shared" si="32"/>
        <v>0</v>
      </c>
      <c r="N155" s="1">
        <f t="shared" si="33"/>
        <v>0</v>
      </c>
      <c r="O155" s="1">
        <f t="shared" si="34"/>
        <v>0</v>
      </c>
      <c r="P155" s="1">
        <f t="shared" si="35"/>
        <v>0</v>
      </c>
      <c r="Q155" s="1">
        <f t="shared" si="36"/>
        <v>0</v>
      </c>
      <c r="R155" s="1">
        <f t="shared" si="37"/>
        <v>0</v>
      </c>
      <c r="S155" s="1">
        <f t="shared" si="38"/>
        <v>0</v>
      </c>
      <c r="T155" s="1">
        <f t="shared" si="39"/>
        <v>0</v>
      </c>
      <c r="U155" s="1">
        <f t="shared" si="40"/>
        <v>0</v>
      </c>
      <c r="V155" s="1">
        <f t="shared" si="41"/>
        <v>0</v>
      </c>
      <c r="W155" s="1">
        <f t="shared" si="42"/>
        <v>0</v>
      </c>
      <c r="X155" s="1">
        <f t="shared" si="43"/>
        <v>0</v>
      </c>
      <c r="Y155" s="1">
        <f t="shared" si="44"/>
        <v>0</v>
      </c>
    </row>
    <row r="156" spans="1:25">
      <c r="A156" s="5"/>
      <c r="B156" s="1"/>
      <c r="D156" s="1"/>
      <c r="K156" s="1">
        <f t="shared" si="30"/>
        <v>0</v>
      </c>
      <c r="L156" s="1">
        <f t="shared" si="31"/>
        <v>0</v>
      </c>
      <c r="M156" s="1">
        <f t="shared" si="32"/>
        <v>0</v>
      </c>
      <c r="N156" s="1">
        <f t="shared" si="33"/>
        <v>0</v>
      </c>
      <c r="O156" s="1">
        <f t="shared" si="34"/>
        <v>0</v>
      </c>
      <c r="P156" s="1">
        <f t="shared" si="35"/>
        <v>0</v>
      </c>
      <c r="Q156" s="1">
        <f t="shared" si="36"/>
        <v>0</v>
      </c>
      <c r="R156" s="1">
        <f t="shared" si="37"/>
        <v>0</v>
      </c>
      <c r="S156" s="1">
        <f t="shared" si="38"/>
        <v>0</v>
      </c>
      <c r="T156" s="1">
        <f t="shared" si="39"/>
        <v>0</v>
      </c>
      <c r="U156" s="1">
        <f t="shared" si="40"/>
        <v>0</v>
      </c>
      <c r="V156" s="1">
        <f t="shared" si="41"/>
        <v>0</v>
      </c>
      <c r="W156" s="1">
        <f t="shared" si="42"/>
        <v>0</v>
      </c>
      <c r="X156" s="1">
        <f t="shared" si="43"/>
        <v>0</v>
      </c>
      <c r="Y156" s="1">
        <f t="shared" si="44"/>
        <v>0</v>
      </c>
    </row>
    <row r="157" spans="1:25">
      <c r="A157" s="5"/>
      <c r="B157" s="1"/>
      <c r="D157" s="1"/>
      <c r="K157" s="1">
        <f t="shared" si="30"/>
        <v>0</v>
      </c>
      <c r="L157" s="1">
        <f t="shared" si="31"/>
        <v>0</v>
      </c>
      <c r="M157" s="1">
        <f t="shared" si="32"/>
        <v>0</v>
      </c>
      <c r="N157" s="1">
        <f t="shared" si="33"/>
        <v>0</v>
      </c>
      <c r="O157" s="1">
        <f t="shared" si="34"/>
        <v>0</v>
      </c>
      <c r="P157" s="1">
        <f t="shared" si="35"/>
        <v>0</v>
      </c>
      <c r="Q157" s="1">
        <f t="shared" si="36"/>
        <v>0</v>
      </c>
      <c r="R157" s="1">
        <f t="shared" si="37"/>
        <v>0</v>
      </c>
      <c r="S157" s="1">
        <f t="shared" si="38"/>
        <v>0</v>
      </c>
      <c r="T157" s="1">
        <f t="shared" si="39"/>
        <v>0</v>
      </c>
      <c r="U157" s="1">
        <f t="shared" si="40"/>
        <v>0</v>
      </c>
      <c r="V157" s="1">
        <f t="shared" si="41"/>
        <v>0</v>
      </c>
      <c r="W157" s="1">
        <f t="shared" si="42"/>
        <v>0</v>
      </c>
      <c r="X157" s="1">
        <f t="shared" si="43"/>
        <v>0</v>
      </c>
      <c r="Y157" s="1">
        <f t="shared" si="44"/>
        <v>0</v>
      </c>
    </row>
    <row r="158" spans="1:25">
      <c r="A158" s="5"/>
      <c r="B158" s="1"/>
      <c r="D158" s="1"/>
      <c r="K158" s="1">
        <f t="shared" si="30"/>
        <v>0</v>
      </c>
      <c r="L158" s="1">
        <f t="shared" si="31"/>
        <v>0</v>
      </c>
      <c r="M158" s="1">
        <f t="shared" si="32"/>
        <v>0</v>
      </c>
      <c r="N158" s="1">
        <f t="shared" si="33"/>
        <v>0</v>
      </c>
      <c r="O158" s="1">
        <f t="shared" si="34"/>
        <v>0</v>
      </c>
      <c r="P158" s="1">
        <f t="shared" si="35"/>
        <v>0</v>
      </c>
      <c r="Q158" s="1">
        <f t="shared" si="36"/>
        <v>0</v>
      </c>
      <c r="R158" s="1">
        <f t="shared" si="37"/>
        <v>0</v>
      </c>
      <c r="S158" s="1">
        <f t="shared" si="38"/>
        <v>0</v>
      </c>
      <c r="T158" s="1">
        <f t="shared" si="39"/>
        <v>0</v>
      </c>
      <c r="U158" s="1">
        <f t="shared" si="40"/>
        <v>0</v>
      </c>
      <c r="V158" s="1">
        <f t="shared" si="41"/>
        <v>0</v>
      </c>
      <c r="W158" s="1">
        <f t="shared" si="42"/>
        <v>0</v>
      </c>
      <c r="X158" s="1">
        <f t="shared" si="43"/>
        <v>0</v>
      </c>
      <c r="Y158" s="1">
        <f t="shared" si="44"/>
        <v>0</v>
      </c>
    </row>
    <row r="159" spans="1:25">
      <c r="A159" s="5"/>
      <c r="B159" s="1"/>
      <c r="D159" s="1"/>
      <c r="K159" s="1">
        <f t="shared" si="30"/>
        <v>0</v>
      </c>
      <c r="L159" s="1">
        <f t="shared" si="31"/>
        <v>0</v>
      </c>
      <c r="M159" s="1">
        <f t="shared" si="32"/>
        <v>0</v>
      </c>
      <c r="N159" s="1">
        <f t="shared" si="33"/>
        <v>0</v>
      </c>
      <c r="O159" s="1">
        <f t="shared" si="34"/>
        <v>0</v>
      </c>
      <c r="P159" s="1">
        <f t="shared" si="35"/>
        <v>0</v>
      </c>
      <c r="Q159" s="1">
        <f t="shared" si="36"/>
        <v>0</v>
      </c>
      <c r="R159" s="1">
        <f t="shared" si="37"/>
        <v>0</v>
      </c>
      <c r="S159" s="1">
        <f t="shared" si="38"/>
        <v>0</v>
      </c>
      <c r="T159" s="1">
        <f t="shared" si="39"/>
        <v>0</v>
      </c>
      <c r="U159" s="1">
        <f t="shared" si="40"/>
        <v>0</v>
      </c>
      <c r="V159" s="1">
        <f t="shared" si="41"/>
        <v>0</v>
      </c>
      <c r="W159" s="1">
        <f t="shared" si="42"/>
        <v>0</v>
      </c>
      <c r="X159" s="1">
        <f t="shared" si="43"/>
        <v>0</v>
      </c>
      <c r="Y159" s="1">
        <f t="shared" si="44"/>
        <v>0</v>
      </c>
    </row>
    <row r="160" spans="1:25">
      <c r="A160" s="5"/>
      <c r="B160" s="1"/>
      <c r="D160" s="1"/>
      <c r="K160" s="1">
        <f t="shared" si="30"/>
        <v>0</v>
      </c>
      <c r="L160" s="1">
        <f t="shared" si="31"/>
        <v>0</v>
      </c>
      <c r="M160" s="1">
        <f t="shared" si="32"/>
        <v>0</v>
      </c>
      <c r="N160" s="1">
        <f t="shared" si="33"/>
        <v>0</v>
      </c>
      <c r="O160" s="1">
        <f t="shared" si="34"/>
        <v>0</v>
      </c>
      <c r="P160" s="1">
        <f t="shared" si="35"/>
        <v>0</v>
      </c>
      <c r="Q160" s="1">
        <f t="shared" si="36"/>
        <v>0</v>
      </c>
      <c r="R160" s="1">
        <f t="shared" si="37"/>
        <v>0</v>
      </c>
      <c r="S160" s="1">
        <f t="shared" si="38"/>
        <v>0</v>
      </c>
      <c r="T160" s="1">
        <f t="shared" si="39"/>
        <v>0</v>
      </c>
      <c r="U160" s="1">
        <f t="shared" si="40"/>
        <v>0</v>
      </c>
      <c r="V160" s="1">
        <f t="shared" si="41"/>
        <v>0</v>
      </c>
      <c r="W160" s="1">
        <f t="shared" si="42"/>
        <v>0</v>
      </c>
      <c r="X160" s="1">
        <f t="shared" si="43"/>
        <v>0</v>
      </c>
      <c r="Y160" s="1">
        <f t="shared" si="44"/>
        <v>0</v>
      </c>
    </row>
    <row r="161" spans="1:25">
      <c r="A161" s="5"/>
      <c r="B161" s="1"/>
      <c r="D161" s="1"/>
      <c r="K161" s="1">
        <f t="shared" si="30"/>
        <v>0</v>
      </c>
      <c r="L161" s="1">
        <f t="shared" si="31"/>
        <v>0</v>
      </c>
      <c r="M161" s="1">
        <f t="shared" si="32"/>
        <v>0</v>
      </c>
      <c r="N161" s="1">
        <f t="shared" si="33"/>
        <v>0</v>
      </c>
      <c r="O161" s="1">
        <f t="shared" si="34"/>
        <v>0</v>
      </c>
      <c r="P161" s="1">
        <f t="shared" si="35"/>
        <v>0</v>
      </c>
      <c r="Q161" s="1">
        <f t="shared" si="36"/>
        <v>0</v>
      </c>
      <c r="R161" s="1">
        <f t="shared" si="37"/>
        <v>0</v>
      </c>
      <c r="S161" s="1">
        <f t="shared" si="38"/>
        <v>0</v>
      </c>
      <c r="T161" s="1">
        <f t="shared" si="39"/>
        <v>0</v>
      </c>
      <c r="U161" s="1">
        <f t="shared" si="40"/>
        <v>0</v>
      </c>
      <c r="V161" s="1">
        <f t="shared" si="41"/>
        <v>0</v>
      </c>
      <c r="W161" s="1">
        <f t="shared" si="42"/>
        <v>0</v>
      </c>
      <c r="X161" s="1">
        <f t="shared" si="43"/>
        <v>0</v>
      </c>
      <c r="Y161" s="1">
        <f t="shared" si="44"/>
        <v>0</v>
      </c>
    </row>
    <row r="162" spans="1:25">
      <c r="A162" s="5"/>
      <c r="B162" s="1"/>
      <c r="D162" s="1"/>
      <c r="K162" s="1">
        <f t="shared" si="30"/>
        <v>0</v>
      </c>
      <c r="L162" s="1">
        <f t="shared" si="31"/>
        <v>0</v>
      </c>
      <c r="M162" s="1">
        <f t="shared" si="32"/>
        <v>0</v>
      </c>
      <c r="N162" s="1">
        <f t="shared" si="33"/>
        <v>0</v>
      </c>
      <c r="O162" s="1">
        <f t="shared" si="34"/>
        <v>0</v>
      </c>
      <c r="P162" s="1">
        <f t="shared" si="35"/>
        <v>0</v>
      </c>
      <c r="Q162" s="1">
        <f t="shared" si="36"/>
        <v>0</v>
      </c>
      <c r="R162" s="1">
        <f t="shared" si="37"/>
        <v>0</v>
      </c>
      <c r="S162" s="1">
        <f t="shared" si="38"/>
        <v>0</v>
      </c>
      <c r="T162" s="1">
        <f t="shared" si="39"/>
        <v>0</v>
      </c>
      <c r="U162" s="1">
        <f t="shared" si="40"/>
        <v>0</v>
      </c>
      <c r="V162" s="1">
        <f t="shared" si="41"/>
        <v>0</v>
      </c>
      <c r="W162" s="1">
        <f t="shared" si="42"/>
        <v>0</v>
      </c>
      <c r="X162" s="1">
        <f t="shared" si="43"/>
        <v>0</v>
      </c>
      <c r="Y162" s="1">
        <f t="shared" si="44"/>
        <v>0</v>
      </c>
    </row>
    <row r="163" spans="1:25">
      <c r="A163" s="5"/>
      <c r="B163" s="1"/>
      <c r="D163" s="1"/>
      <c r="K163" s="1">
        <f t="shared" si="30"/>
        <v>0</v>
      </c>
      <c r="L163" s="1">
        <f t="shared" si="31"/>
        <v>0</v>
      </c>
      <c r="M163" s="1">
        <f t="shared" si="32"/>
        <v>0</v>
      </c>
      <c r="N163" s="1">
        <f t="shared" si="33"/>
        <v>0</v>
      </c>
      <c r="O163" s="1">
        <f t="shared" si="34"/>
        <v>0</v>
      </c>
      <c r="P163" s="1">
        <f t="shared" si="35"/>
        <v>0</v>
      </c>
      <c r="Q163" s="1">
        <f t="shared" si="36"/>
        <v>0</v>
      </c>
      <c r="R163" s="1">
        <f t="shared" si="37"/>
        <v>0</v>
      </c>
      <c r="S163" s="1">
        <f t="shared" si="38"/>
        <v>0</v>
      </c>
      <c r="T163" s="1">
        <f t="shared" si="39"/>
        <v>0</v>
      </c>
      <c r="U163" s="1">
        <f t="shared" si="40"/>
        <v>0</v>
      </c>
      <c r="V163" s="1">
        <f t="shared" si="41"/>
        <v>0</v>
      </c>
      <c r="W163" s="1">
        <f t="shared" si="42"/>
        <v>0</v>
      </c>
      <c r="X163" s="1">
        <f t="shared" si="43"/>
        <v>0</v>
      </c>
      <c r="Y163" s="1">
        <f t="shared" si="44"/>
        <v>0</v>
      </c>
    </row>
    <row r="164" spans="1:25">
      <c r="A164" s="5"/>
      <c r="B164" s="1"/>
      <c r="D164" s="1"/>
      <c r="K164" s="1">
        <f t="shared" si="30"/>
        <v>0</v>
      </c>
      <c r="L164" s="1">
        <f t="shared" si="31"/>
        <v>0</v>
      </c>
      <c r="M164" s="1">
        <f t="shared" si="32"/>
        <v>0</v>
      </c>
      <c r="N164" s="1">
        <f t="shared" si="33"/>
        <v>0</v>
      </c>
      <c r="O164" s="1">
        <f t="shared" si="34"/>
        <v>0</v>
      </c>
      <c r="P164" s="1">
        <f t="shared" si="35"/>
        <v>0</v>
      </c>
      <c r="Q164" s="1">
        <f t="shared" si="36"/>
        <v>0</v>
      </c>
      <c r="R164" s="1">
        <f t="shared" si="37"/>
        <v>0</v>
      </c>
      <c r="S164" s="1">
        <f t="shared" si="38"/>
        <v>0</v>
      </c>
      <c r="T164" s="1">
        <f t="shared" si="39"/>
        <v>0</v>
      </c>
      <c r="U164" s="1">
        <f t="shared" si="40"/>
        <v>0</v>
      </c>
      <c r="V164" s="1">
        <f t="shared" si="41"/>
        <v>0</v>
      </c>
      <c r="W164" s="1">
        <f t="shared" si="42"/>
        <v>0</v>
      </c>
      <c r="X164" s="1">
        <f t="shared" si="43"/>
        <v>0</v>
      </c>
      <c r="Y164" s="1">
        <f t="shared" si="44"/>
        <v>0</v>
      </c>
    </row>
    <row r="165" spans="1:25">
      <c r="A165" s="5"/>
      <c r="B165" s="1"/>
      <c r="D165" s="1"/>
      <c r="K165" s="1">
        <f t="shared" si="30"/>
        <v>0</v>
      </c>
      <c r="L165" s="1">
        <f t="shared" si="31"/>
        <v>0</v>
      </c>
      <c r="M165" s="1">
        <f t="shared" si="32"/>
        <v>0</v>
      </c>
      <c r="N165" s="1">
        <f t="shared" si="33"/>
        <v>0</v>
      </c>
      <c r="O165" s="1">
        <f t="shared" si="34"/>
        <v>0</v>
      </c>
      <c r="P165" s="1">
        <f t="shared" si="35"/>
        <v>0</v>
      </c>
      <c r="Q165" s="1">
        <f t="shared" si="36"/>
        <v>0</v>
      </c>
      <c r="R165" s="1">
        <f t="shared" si="37"/>
        <v>0</v>
      </c>
      <c r="S165" s="1">
        <f t="shared" si="38"/>
        <v>0</v>
      </c>
      <c r="T165" s="1">
        <f t="shared" si="39"/>
        <v>0</v>
      </c>
      <c r="U165" s="1">
        <f t="shared" si="40"/>
        <v>0</v>
      </c>
      <c r="V165" s="1">
        <f t="shared" si="41"/>
        <v>0</v>
      </c>
      <c r="W165" s="1">
        <f t="shared" si="42"/>
        <v>0</v>
      </c>
      <c r="X165" s="1">
        <f t="shared" si="43"/>
        <v>0</v>
      </c>
      <c r="Y165" s="1">
        <f t="shared" si="44"/>
        <v>0</v>
      </c>
    </row>
    <row r="166" spans="1:25">
      <c r="A166" s="5"/>
      <c r="B166" s="1"/>
      <c r="D166" s="1"/>
      <c r="K166" s="1">
        <f t="shared" si="30"/>
        <v>0</v>
      </c>
      <c r="L166" s="1">
        <f t="shared" si="31"/>
        <v>0</v>
      </c>
      <c r="M166" s="1">
        <f t="shared" si="32"/>
        <v>0</v>
      </c>
      <c r="N166" s="1">
        <f t="shared" si="33"/>
        <v>0</v>
      </c>
      <c r="O166" s="1">
        <f t="shared" si="34"/>
        <v>0</v>
      </c>
      <c r="P166" s="1">
        <f t="shared" si="35"/>
        <v>0</v>
      </c>
      <c r="Q166" s="1">
        <f t="shared" si="36"/>
        <v>0</v>
      </c>
      <c r="R166" s="1">
        <f t="shared" si="37"/>
        <v>0</v>
      </c>
      <c r="S166" s="1">
        <f t="shared" si="38"/>
        <v>0</v>
      </c>
      <c r="T166" s="1">
        <f t="shared" si="39"/>
        <v>0</v>
      </c>
      <c r="U166" s="1">
        <f t="shared" si="40"/>
        <v>0</v>
      </c>
      <c r="V166" s="1">
        <f t="shared" si="41"/>
        <v>0</v>
      </c>
      <c r="W166" s="1">
        <f t="shared" si="42"/>
        <v>0</v>
      </c>
      <c r="X166" s="1">
        <f t="shared" si="43"/>
        <v>0</v>
      </c>
      <c r="Y166" s="1">
        <f t="shared" si="44"/>
        <v>0</v>
      </c>
    </row>
    <row r="167" spans="1:25">
      <c r="A167" s="5"/>
      <c r="B167" s="1"/>
      <c r="D167" s="1"/>
      <c r="K167" s="1">
        <f t="shared" si="30"/>
        <v>0</v>
      </c>
      <c r="L167" s="1">
        <f t="shared" si="31"/>
        <v>0</v>
      </c>
      <c r="M167" s="1">
        <f t="shared" si="32"/>
        <v>0</v>
      </c>
      <c r="N167" s="1">
        <f t="shared" si="33"/>
        <v>0</v>
      </c>
      <c r="O167" s="1">
        <f t="shared" si="34"/>
        <v>0</v>
      </c>
      <c r="P167" s="1">
        <f t="shared" si="35"/>
        <v>0</v>
      </c>
      <c r="Q167" s="1">
        <f t="shared" si="36"/>
        <v>0</v>
      </c>
      <c r="R167" s="1">
        <f t="shared" si="37"/>
        <v>0</v>
      </c>
      <c r="S167" s="1">
        <f t="shared" si="38"/>
        <v>0</v>
      </c>
      <c r="T167" s="1">
        <f t="shared" si="39"/>
        <v>0</v>
      </c>
      <c r="U167" s="1">
        <f t="shared" si="40"/>
        <v>0</v>
      </c>
      <c r="V167" s="1">
        <f t="shared" si="41"/>
        <v>0</v>
      </c>
      <c r="W167" s="1">
        <f t="shared" si="42"/>
        <v>0</v>
      </c>
      <c r="X167" s="1">
        <f t="shared" si="43"/>
        <v>0</v>
      </c>
      <c r="Y167" s="1">
        <f t="shared" si="44"/>
        <v>0</v>
      </c>
    </row>
    <row r="168" spans="1:25">
      <c r="A168" s="5"/>
      <c r="B168" s="1"/>
      <c r="D168" s="1"/>
      <c r="K168" s="1">
        <f t="shared" si="30"/>
        <v>0</v>
      </c>
      <c r="L168" s="1">
        <f t="shared" si="31"/>
        <v>0</v>
      </c>
      <c r="M168" s="1">
        <f t="shared" si="32"/>
        <v>0</v>
      </c>
      <c r="N168" s="1">
        <f t="shared" si="33"/>
        <v>0</v>
      </c>
      <c r="O168" s="1">
        <f t="shared" si="34"/>
        <v>0</v>
      </c>
      <c r="P168" s="1">
        <f t="shared" si="35"/>
        <v>0</v>
      </c>
      <c r="Q168" s="1">
        <f t="shared" si="36"/>
        <v>0</v>
      </c>
      <c r="R168" s="1">
        <f t="shared" si="37"/>
        <v>0</v>
      </c>
      <c r="S168" s="1">
        <f t="shared" si="38"/>
        <v>0</v>
      </c>
      <c r="T168" s="1">
        <f t="shared" si="39"/>
        <v>0</v>
      </c>
      <c r="U168" s="1">
        <f t="shared" si="40"/>
        <v>0</v>
      </c>
      <c r="V168" s="1">
        <f t="shared" si="41"/>
        <v>0</v>
      </c>
      <c r="W168" s="1">
        <f t="shared" si="42"/>
        <v>0</v>
      </c>
      <c r="X168" s="1">
        <f t="shared" si="43"/>
        <v>0</v>
      </c>
      <c r="Y168" s="1">
        <f t="shared" si="44"/>
        <v>0</v>
      </c>
    </row>
    <row r="169" spans="1:25">
      <c r="A169" s="5"/>
      <c r="B169" s="1"/>
      <c r="D169" s="1"/>
      <c r="K169" s="1">
        <f t="shared" si="30"/>
        <v>0</v>
      </c>
      <c r="L169" s="1">
        <f t="shared" si="31"/>
        <v>0</v>
      </c>
      <c r="M169" s="1">
        <f t="shared" si="32"/>
        <v>0</v>
      </c>
      <c r="N169" s="1">
        <f t="shared" si="33"/>
        <v>0</v>
      </c>
      <c r="O169" s="1">
        <f t="shared" si="34"/>
        <v>0</v>
      </c>
      <c r="P169" s="1">
        <f t="shared" si="35"/>
        <v>0</v>
      </c>
      <c r="Q169" s="1">
        <f t="shared" si="36"/>
        <v>0</v>
      </c>
      <c r="R169" s="1">
        <f t="shared" si="37"/>
        <v>0</v>
      </c>
      <c r="S169" s="1">
        <f t="shared" si="38"/>
        <v>0</v>
      </c>
      <c r="T169" s="1">
        <f t="shared" si="39"/>
        <v>0</v>
      </c>
      <c r="U169" s="1">
        <f t="shared" si="40"/>
        <v>0</v>
      </c>
      <c r="V169" s="1">
        <f t="shared" si="41"/>
        <v>0</v>
      </c>
      <c r="W169" s="1">
        <f t="shared" si="42"/>
        <v>0</v>
      </c>
      <c r="X169" s="1">
        <f t="shared" si="43"/>
        <v>0</v>
      </c>
      <c r="Y169" s="1">
        <f t="shared" si="44"/>
        <v>0</v>
      </c>
    </row>
    <row r="170" spans="1:25">
      <c r="A170" s="5"/>
      <c r="B170" s="1"/>
      <c r="D170" s="1"/>
      <c r="K170" s="1">
        <f t="shared" si="30"/>
        <v>0</v>
      </c>
      <c r="L170" s="1">
        <f t="shared" si="31"/>
        <v>0</v>
      </c>
      <c r="M170" s="1">
        <f t="shared" si="32"/>
        <v>0</v>
      </c>
      <c r="N170" s="1">
        <f t="shared" si="33"/>
        <v>0</v>
      </c>
      <c r="O170" s="1">
        <f t="shared" si="34"/>
        <v>0</v>
      </c>
      <c r="P170" s="1">
        <f t="shared" si="35"/>
        <v>0</v>
      </c>
      <c r="Q170" s="1">
        <f t="shared" si="36"/>
        <v>0</v>
      </c>
      <c r="R170" s="1">
        <f t="shared" si="37"/>
        <v>0</v>
      </c>
      <c r="S170" s="1">
        <f t="shared" si="38"/>
        <v>0</v>
      </c>
      <c r="T170" s="1">
        <f t="shared" si="39"/>
        <v>0</v>
      </c>
      <c r="U170" s="1">
        <f t="shared" si="40"/>
        <v>0</v>
      </c>
      <c r="V170" s="1">
        <f t="shared" si="41"/>
        <v>0</v>
      </c>
      <c r="W170" s="1">
        <f t="shared" si="42"/>
        <v>0</v>
      </c>
      <c r="X170" s="1">
        <f t="shared" si="43"/>
        <v>0</v>
      </c>
      <c r="Y170" s="1">
        <f t="shared" si="44"/>
        <v>0</v>
      </c>
    </row>
    <row r="171" spans="1:25">
      <c r="A171" s="5"/>
      <c r="B171" s="1"/>
      <c r="D171" s="1"/>
      <c r="K171" s="1">
        <f t="shared" si="30"/>
        <v>0</v>
      </c>
      <c r="L171" s="1">
        <f t="shared" si="31"/>
        <v>0</v>
      </c>
      <c r="M171" s="1">
        <f t="shared" si="32"/>
        <v>0</v>
      </c>
      <c r="N171" s="1">
        <f t="shared" si="33"/>
        <v>0</v>
      </c>
      <c r="O171" s="1">
        <f t="shared" si="34"/>
        <v>0</v>
      </c>
      <c r="P171" s="1">
        <f t="shared" si="35"/>
        <v>0</v>
      </c>
      <c r="Q171" s="1">
        <f t="shared" si="36"/>
        <v>0</v>
      </c>
      <c r="R171" s="1">
        <f t="shared" si="37"/>
        <v>0</v>
      </c>
      <c r="S171" s="1">
        <f t="shared" si="38"/>
        <v>0</v>
      </c>
      <c r="T171" s="1">
        <f t="shared" si="39"/>
        <v>0</v>
      </c>
      <c r="U171" s="1">
        <f t="shared" si="40"/>
        <v>0</v>
      </c>
      <c r="V171" s="1">
        <f t="shared" si="41"/>
        <v>0</v>
      </c>
      <c r="W171" s="1">
        <f t="shared" si="42"/>
        <v>0</v>
      </c>
      <c r="X171" s="1">
        <f t="shared" si="43"/>
        <v>0</v>
      </c>
      <c r="Y171" s="1">
        <f t="shared" si="44"/>
        <v>0</v>
      </c>
    </row>
    <row r="172" spans="1:25">
      <c r="A172" s="5"/>
      <c r="B172" s="1"/>
      <c r="D172" s="1"/>
      <c r="K172" s="1">
        <f t="shared" si="30"/>
        <v>0</v>
      </c>
      <c r="L172" s="1">
        <f t="shared" si="31"/>
        <v>0</v>
      </c>
      <c r="M172" s="1">
        <f t="shared" si="32"/>
        <v>0</v>
      </c>
      <c r="N172" s="1">
        <f t="shared" si="33"/>
        <v>0</v>
      </c>
      <c r="O172" s="1">
        <f t="shared" si="34"/>
        <v>0</v>
      </c>
      <c r="P172" s="1">
        <f t="shared" si="35"/>
        <v>0</v>
      </c>
      <c r="Q172" s="1">
        <f t="shared" si="36"/>
        <v>0</v>
      </c>
      <c r="R172" s="1">
        <f t="shared" si="37"/>
        <v>0</v>
      </c>
      <c r="S172" s="1">
        <f t="shared" si="38"/>
        <v>0</v>
      </c>
      <c r="T172" s="1">
        <f t="shared" si="39"/>
        <v>0</v>
      </c>
      <c r="U172" s="1">
        <f t="shared" si="40"/>
        <v>0</v>
      </c>
      <c r="V172" s="1">
        <f t="shared" si="41"/>
        <v>0</v>
      </c>
      <c r="W172" s="1">
        <f t="shared" si="42"/>
        <v>0</v>
      </c>
      <c r="X172" s="1">
        <f t="shared" si="43"/>
        <v>0</v>
      </c>
      <c r="Y172" s="1">
        <f t="shared" si="44"/>
        <v>0</v>
      </c>
    </row>
    <row r="173" spans="1:25">
      <c r="A173" s="5"/>
      <c r="B173" s="1"/>
      <c r="D173" s="1"/>
      <c r="K173" s="1">
        <f t="shared" si="30"/>
        <v>0</v>
      </c>
      <c r="L173" s="1">
        <f t="shared" si="31"/>
        <v>0</v>
      </c>
      <c r="M173" s="1">
        <f t="shared" si="32"/>
        <v>0</v>
      </c>
      <c r="N173" s="1">
        <f t="shared" si="33"/>
        <v>0</v>
      </c>
      <c r="O173" s="1">
        <f t="shared" si="34"/>
        <v>0</v>
      </c>
      <c r="P173" s="1">
        <f t="shared" si="35"/>
        <v>0</v>
      </c>
      <c r="Q173" s="1">
        <f t="shared" si="36"/>
        <v>0</v>
      </c>
      <c r="R173" s="1">
        <f t="shared" si="37"/>
        <v>0</v>
      </c>
      <c r="S173" s="1">
        <f t="shared" si="38"/>
        <v>0</v>
      </c>
      <c r="T173" s="1">
        <f t="shared" si="39"/>
        <v>0</v>
      </c>
      <c r="U173" s="1">
        <f t="shared" si="40"/>
        <v>0</v>
      </c>
      <c r="V173" s="1">
        <f t="shared" si="41"/>
        <v>0</v>
      </c>
      <c r="W173" s="1">
        <f t="shared" si="42"/>
        <v>0</v>
      </c>
      <c r="X173" s="1">
        <f t="shared" si="43"/>
        <v>0</v>
      </c>
      <c r="Y173" s="1">
        <f t="shared" si="44"/>
        <v>0</v>
      </c>
    </row>
    <row r="174" spans="1:25">
      <c r="A174" s="5"/>
      <c r="B174" s="1"/>
      <c r="D174" s="1"/>
      <c r="K174" s="1">
        <f t="shared" si="30"/>
        <v>0</v>
      </c>
      <c r="L174" s="1">
        <f t="shared" si="31"/>
        <v>0</v>
      </c>
      <c r="M174" s="1">
        <f t="shared" si="32"/>
        <v>0</v>
      </c>
      <c r="N174" s="1">
        <f t="shared" si="33"/>
        <v>0</v>
      </c>
      <c r="O174" s="1">
        <f t="shared" si="34"/>
        <v>0</v>
      </c>
      <c r="P174" s="1">
        <f t="shared" si="35"/>
        <v>0</v>
      </c>
      <c r="Q174" s="1">
        <f t="shared" si="36"/>
        <v>0</v>
      </c>
      <c r="R174" s="1">
        <f t="shared" si="37"/>
        <v>0</v>
      </c>
      <c r="S174" s="1">
        <f t="shared" si="38"/>
        <v>0</v>
      </c>
      <c r="T174" s="1">
        <f t="shared" si="39"/>
        <v>0</v>
      </c>
      <c r="U174" s="1">
        <f t="shared" si="40"/>
        <v>0</v>
      </c>
      <c r="V174" s="1">
        <f t="shared" si="41"/>
        <v>0</v>
      </c>
      <c r="W174" s="1">
        <f t="shared" si="42"/>
        <v>0</v>
      </c>
      <c r="X174" s="1">
        <f t="shared" si="43"/>
        <v>0</v>
      </c>
      <c r="Y174" s="1">
        <f t="shared" si="44"/>
        <v>0</v>
      </c>
    </row>
    <row r="175" spans="1:25">
      <c r="A175" s="5"/>
      <c r="B175" s="1"/>
      <c r="D175" s="1"/>
      <c r="K175" s="1">
        <f t="shared" si="30"/>
        <v>0</v>
      </c>
      <c r="L175" s="1">
        <f t="shared" si="31"/>
        <v>0</v>
      </c>
      <c r="M175" s="1">
        <f t="shared" si="32"/>
        <v>0</v>
      </c>
      <c r="N175" s="1">
        <f t="shared" si="33"/>
        <v>0</v>
      </c>
      <c r="O175" s="1">
        <f t="shared" si="34"/>
        <v>0</v>
      </c>
      <c r="P175" s="1">
        <f t="shared" si="35"/>
        <v>0</v>
      </c>
      <c r="Q175" s="1">
        <f t="shared" si="36"/>
        <v>0</v>
      </c>
      <c r="R175" s="1">
        <f t="shared" si="37"/>
        <v>0</v>
      </c>
      <c r="S175" s="1">
        <f t="shared" si="38"/>
        <v>0</v>
      </c>
      <c r="T175" s="1">
        <f t="shared" si="39"/>
        <v>0</v>
      </c>
      <c r="U175" s="1">
        <f t="shared" si="40"/>
        <v>0</v>
      </c>
      <c r="V175" s="1">
        <f t="shared" si="41"/>
        <v>0</v>
      </c>
      <c r="W175" s="1">
        <f t="shared" si="42"/>
        <v>0</v>
      </c>
      <c r="X175" s="1">
        <f t="shared" si="43"/>
        <v>0</v>
      </c>
      <c r="Y175" s="1">
        <f t="shared" si="44"/>
        <v>0</v>
      </c>
    </row>
    <row r="176" spans="1:25">
      <c r="A176" s="5"/>
      <c r="B176" s="1"/>
      <c r="D176" s="1"/>
      <c r="K176" s="1">
        <f t="shared" si="30"/>
        <v>0</v>
      </c>
      <c r="L176" s="1">
        <f t="shared" si="31"/>
        <v>0</v>
      </c>
      <c r="M176" s="1">
        <f t="shared" si="32"/>
        <v>0</v>
      </c>
      <c r="N176" s="1">
        <f t="shared" si="33"/>
        <v>0</v>
      </c>
      <c r="O176" s="1">
        <f t="shared" si="34"/>
        <v>0</v>
      </c>
      <c r="P176" s="1">
        <f t="shared" si="35"/>
        <v>0</v>
      </c>
      <c r="Q176" s="1">
        <f t="shared" si="36"/>
        <v>0</v>
      </c>
      <c r="R176" s="1">
        <f t="shared" si="37"/>
        <v>0</v>
      </c>
      <c r="S176" s="1">
        <f t="shared" si="38"/>
        <v>0</v>
      </c>
      <c r="T176" s="1">
        <f t="shared" si="39"/>
        <v>0</v>
      </c>
      <c r="U176" s="1">
        <f t="shared" si="40"/>
        <v>0</v>
      </c>
      <c r="V176" s="1">
        <f t="shared" si="41"/>
        <v>0</v>
      </c>
      <c r="W176" s="1">
        <f t="shared" si="42"/>
        <v>0</v>
      </c>
      <c r="X176" s="1">
        <f t="shared" si="43"/>
        <v>0</v>
      </c>
      <c r="Y176" s="1">
        <f t="shared" si="44"/>
        <v>0</v>
      </c>
    </row>
    <row r="177" spans="1:25">
      <c r="A177" s="5"/>
      <c r="B177" s="1"/>
      <c r="D177" s="1"/>
      <c r="K177" s="1">
        <f t="shared" si="30"/>
        <v>0</v>
      </c>
      <c r="L177" s="1">
        <f t="shared" si="31"/>
        <v>0</v>
      </c>
      <c r="M177" s="1">
        <f t="shared" si="32"/>
        <v>0</v>
      </c>
      <c r="N177" s="1">
        <f t="shared" si="33"/>
        <v>0</v>
      </c>
      <c r="O177" s="1">
        <f t="shared" si="34"/>
        <v>0</v>
      </c>
      <c r="P177" s="1">
        <f t="shared" si="35"/>
        <v>0</v>
      </c>
      <c r="Q177" s="1">
        <f t="shared" si="36"/>
        <v>0</v>
      </c>
      <c r="R177" s="1">
        <f t="shared" si="37"/>
        <v>0</v>
      </c>
      <c r="S177" s="1">
        <f t="shared" si="38"/>
        <v>0</v>
      </c>
      <c r="T177" s="1">
        <f t="shared" si="39"/>
        <v>0</v>
      </c>
      <c r="U177" s="1">
        <f t="shared" si="40"/>
        <v>0</v>
      </c>
      <c r="V177" s="1">
        <f t="shared" si="41"/>
        <v>0</v>
      </c>
      <c r="W177" s="1">
        <f t="shared" si="42"/>
        <v>0</v>
      </c>
      <c r="X177" s="1">
        <f t="shared" si="43"/>
        <v>0</v>
      </c>
      <c r="Y177" s="1">
        <f t="shared" si="44"/>
        <v>0</v>
      </c>
    </row>
    <row r="178" spans="1:25">
      <c r="A178" s="5"/>
      <c r="B178" s="1"/>
      <c r="D178" s="1"/>
      <c r="K178" s="1">
        <f t="shared" si="30"/>
        <v>0</v>
      </c>
      <c r="L178" s="1">
        <f t="shared" si="31"/>
        <v>0</v>
      </c>
      <c r="M178" s="1">
        <f t="shared" si="32"/>
        <v>0</v>
      </c>
      <c r="N178" s="1">
        <f t="shared" si="33"/>
        <v>0</v>
      </c>
      <c r="O178" s="1">
        <f t="shared" si="34"/>
        <v>0</v>
      </c>
      <c r="P178" s="1">
        <f t="shared" si="35"/>
        <v>0</v>
      </c>
      <c r="Q178" s="1">
        <f t="shared" si="36"/>
        <v>0</v>
      </c>
      <c r="R178" s="1">
        <f t="shared" si="37"/>
        <v>0</v>
      </c>
      <c r="S178" s="1">
        <f t="shared" si="38"/>
        <v>0</v>
      </c>
      <c r="T178" s="1">
        <f t="shared" si="39"/>
        <v>0</v>
      </c>
      <c r="U178" s="1">
        <f t="shared" si="40"/>
        <v>0</v>
      </c>
      <c r="V178" s="1">
        <f t="shared" si="41"/>
        <v>0</v>
      </c>
      <c r="W178" s="1">
        <f t="shared" si="42"/>
        <v>0</v>
      </c>
      <c r="X178" s="1">
        <f t="shared" si="43"/>
        <v>0</v>
      </c>
      <c r="Y178" s="1">
        <f t="shared" si="44"/>
        <v>0</v>
      </c>
    </row>
    <row r="179" spans="1:25">
      <c r="A179" s="5"/>
      <c r="B179" s="1"/>
      <c r="D179" s="1"/>
      <c r="K179" s="1">
        <f t="shared" si="30"/>
        <v>0</v>
      </c>
      <c r="L179" s="1">
        <f t="shared" si="31"/>
        <v>0</v>
      </c>
      <c r="M179" s="1">
        <f t="shared" si="32"/>
        <v>0</v>
      </c>
      <c r="N179" s="1">
        <f t="shared" si="33"/>
        <v>0</v>
      </c>
      <c r="O179" s="1">
        <f t="shared" si="34"/>
        <v>0</v>
      </c>
      <c r="P179" s="1">
        <f t="shared" si="35"/>
        <v>0</v>
      </c>
      <c r="Q179" s="1">
        <f t="shared" si="36"/>
        <v>0</v>
      </c>
      <c r="R179" s="1">
        <f t="shared" si="37"/>
        <v>0</v>
      </c>
      <c r="S179" s="1">
        <f t="shared" si="38"/>
        <v>0</v>
      </c>
      <c r="T179" s="1">
        <f t="shared" si="39"/>
        <v>0</v>
      </c>
      <c r="U179" s="1">
        <f t="shared" si="40"/>
        <v>0</v>
      </c>
      <c r="V179" s="1">
        <f t="shared" si="41"/>
        <v>0</v>
      </c>
      <c r="W179" s="1">
        <f t="shared" si="42"/>
        <v>0</v>
      </c>
      <c r="X179" s="1">
        <f t="shared" si="43"/>
        <v>0</v>
      </c>
      <c r="Y179" s="1">
        <f t="shared" si="44"/>
        <v>0</v>
      </c>
    </row>
    <row r="180" spans="1:25">
      <c r="A180" s="5"/>
      <c r="B180" s="1"/>
      <c r="D180" s="1"/>
      <c r="K180" s="1">
        <f t="shared" si="30"/>
        <v>0</v>
      </c>
      <c r="L180" s="1">
        <f t="shared" si="31"/>
        <v>0</v>
      </c>
      <c r="M180" s="1">
        <f t="shared" si="32"/>
        <v>0</v>
      </c>
      <c r="N180" s="1">
        <f t="shared" si="33"/>
        <v>0</v>
      </c>
      <c r="O180" s="1">
        <f t="shared" si="34"/>
        <v>0</v>
      </c>
      <c r="P180" s="1">
        <f t="shared" si="35"/>
        <v>0</v>
      </c>
      <c r="Q180" s="1">
        <f t="shared" si="36"/>
        <v>0</v>
      </c>
      <c r="R180" s="1">
        <f t="shared" si="37"/>
        <v>0</v>
      </c>
      <c r="S180" s="1">
        <f t="shared" si="38"/>
        <v>0</v>
      </c>
      <c r="T180" s="1">
        <f t="shared" si="39"/>
        <v>0</v>
      </c>
      <c r="U180" s="1">
        <f t="shared" si="40"/>
        <v>0</v>
      </c>
      <c r="V180" s="1">
        <f t="shared" si="41"/>
        <v>0</v>
      </c>
      <c r="W180" s="1">
        <f t="shared" si="42"/>
        <v>0</v>
      </c>
      <c r="X180" s="1">
        <f t="shared" si="43"/>
        <v>0</v>
      </c>
      <c r="Y180" s="1">
        <f t="shared" si="44"/>
        <v>0</v>
      </c>
    </row>
    <row r="181" spans="1:25">
      <c r="K181" s="1">
        <f t="shared" si="30"/>
        <v>0</v>
      </c>
      <c r="L181" s="1">
        <f t="shared" si="31"/>
        <v>0</v>
      </c>
      <c r="M181" s="1">
        <f t="shared" si="32"/>
        <v>0</v>
      </c>
      <c r="N181" s="1">
        <f t="shared" si="33"/>
        <v>0</v>
      </c>
      <c r="O181" s="1">
        <f t="shared" si="34"/>
        <v>0</v>
      </c>
      <c r="P181" s="1">
        <f t="shared" si="35"/>
        <v>0</v>
      </c>
      <c r="Q181" s="1">
        <f t="shared" si="36"/>
        <v>0</v>
      </c>
      <c r="R181" s="1">
        <f t="shared" si="37"/>
        <v>0</v>
      </c>
      <c r="S181" s="1">
        <f t="shared" si="38"/>
        <v>0</v>
      </c>
      <c r="T181" s="1">
        <f t="shared" si="39"/>
        <v>0</v>
      </c>
      <c r="U181" s="1">
        <f t="shared" si="40"/>
        <v>0</v>
      </c>
      <c r="V181" s="1">
        <f t="shared" si="41"/>
        <v>0</v>
      </c>
      <c r="W181" s="1">
        <f t="shared" si="42"/>
        <v>0</v>
      </c>
      <c r="X181" s="1">
        <f t="shared" si="43"/>
        <v>0</v>
      </c>
      <c r="Y181" s="1">
        <f t="shared" si="44"/>
        <v>0</v>
      </c>
    </row>
    <row r="182" spans="1:25">
      <c r="K182" s="1">
        <f t="shared" si="30"/>
        <v>0</v>
      </c>
      <c r="L182" s="1">
        <f t="shared" si="31"/>
        <v>0</v>
      </c>
      <c r="M182" s="1">
        <f t="shared" si="32"/>
        <v>0</v>
      </c>
      <c r="N182" s="1">
        <f t="shared" si="33"/>
        <v>0</v>
      </c>
      <c r="O182" s="1">
        <f t="shared" si="34"/>
        <v>0</v>
      </c>
      <c r="P182" s="1">
        <f t="shared" si="35"/>
        <v>0</v>
      </c>
      <c r="Q182" s="1">
        <f t="shared" si="36"/>
        <v>0</v>
      </c>
      <c r="R182" s="1">
        <f t="shared" si="37"/>
        <v>0</v>
      </c>
      <c r="S182" s="1">
        <f t="shared" si="38"/>
        <v>0</v>
      </c>
      <c r="T182" s="1">
        <f t="shared" si="39"/>
        <v>0</v>
      </c>
      <c r="U182" s="1">
        <f t="shared" si="40"/>
        <v>0</v>
      </c>
      <c r="V182" s="1">
        <f t="shared" si="41"/>
        <v>0</v>
      </c>
      <c r="W182" s="1">
        <f t="shared" si="42"/>
        <v>0</v>
      </c>
      <c r="X182" s="1">
        <f t="shared" si="43"/>
        <v>0</v>
      </c>
      <c r="Y182" s="1">
        <f t="shared" si="44"/>
        <v>0</v>
      </c>
    </row>
    <row r="183" spans="1:25">
      <c r="K183" s="1">
        <f t="shared" si="30"/>
        <v>0</v>
      </c>
      <c r="L183" s="1">
        <f t="shared" si="31"/>
        <v>0</v>
      </c>
      <c r="M183" s="1">
        <f t="shared" si="32"/>
        <v>0</v>
      </c>
      <c r="N183" s="1">
        <f t="shared" si="33"/>
        <v>0</v>
      </c>
      <c r="O183" s="1">
        <f t="shared" si="34"/>
        <v>0</v>
      </c>
      <c r="P183" s="1">
        <f t="shared" si="35"/>
        <v>0</v>
      </c>
      <c r="Q183" s="1">
        <f t="shared" si="36"/>
        <v>0</v>
      </c>
      <c r="R183" s="1">
        <f t="shared" si="37"/>
        <v>0</v>
      </c>
      <c r="S183" s="1">
        <f t="shared" si="38"/>
        <v>0</v>
      </c>
      <c r="T183" s="1">
        <f t="shared" si="39"/>
        <v>0</v>
      </c>
      <c r="U183" s="1">
        <f t="shared" si="40"/>
        <v>0</v>
      </c>
      <c r="V183" s="1">
        <f t="shared" si="41"/>
        <v>0</v>
      </c>
      <c r="W183" s="1">
        <f t="shared" si="42"/>
        <v>0</v>
      </c>
      <c r="X183" s="1">
        <f t="shared" si="43"/>
        <v>0</v>
      </c>
      <c r="Y183" s="1">
        <f t="shared" si="44"/>
        <v>0</v>
      </c>
    </row>
    <row r="184" spans="1:25">
      <c r="K184" s="1">
        <f t="shared" si="30"/>
        <v>0</v>
      </c>
      <c r="L184" s="1">
        <f t="shared" si="31"/>
        <v>0</v>
      </c>
      <c r="M184" s="1">
        <f t="shared" si="32"/>
        <v>0</v>
      </c>
      <c r="N184" s="1">
        <f t="shared" si="33"/>
        <v>0</v>
      </c>
      <c r="O184" s="1">
        <f t="shared" si="34"/>
        <v>0</v>
      </c>
      <c r="P184" s="1">
        <f t="shared" si="35"/>
        <v>0</v>
      </c>
      <c r="Q184" s="1">
        <f t="shared" si="36"/>
        <v>0</v>
      </c>
      <c r="R184" s="1">
        <f t="shared" si="37"/>
        <v>0</v>
      </c>
      <c r="S184" s="1">
        <f t="shared" si="38"/>
        <v>0</v>
      </c>
      <c r="T184" s="1">
        <f t="shared" si="39"/>
        <v>0</v>
      </c>
      <c r="U184" s="1">
        <f t="shared" si="40"/>
        <v>0</v>
      </c>
      <c r="V184" s="1">
        <f t="shared" si="41"/>
        <v>0</v>
      </c>
      <c r="W184" s="1">
        <f t="shared" si="42"/>
        <v>0</v>
      </c>
      <c r="X184" s="1">
        <f t="shared" si="43"/>
        <v>0</v>
      </c>
      <c r="Y184" s="1">
        <f t="shared" si="44"/>
        <v>0</v>
      </c>
    </row>
    <row r="185" spans="1:25">
      <c r="K185" s="1">
        <f t="shared" si="30"/>
        <v>0</v>
      </c>
      <c r="L185" s="1">
        <f t="shared" si="31"/>
        <v>0</v>
      </c>
      <c r="M185" s="1">
        <f t="shared" si="32"/>
        <v>0</v>
      </c>
      <c r="N185" s="1">
        <f t="shared" si="33"/>
        <v>0</v>
      </c>
      <c r="O185" s="1">
        <f t="shared" si="34"/>
        <v>0</v>
      </c>
      <c r="P185" s="1">
        <f t="shared" si="35"/>
        <v>0</v>
      </c>
      <c r="Q185" s="1">
        <f t="shared" si="36"/>
        <v>0</v>
      </c>
      <c r="R185" s="1">
        <f t="shared" si="37"/>
        <v>0</v>
      </c>
      <c r="S185" s="1">
        <f t="shared" si="38"/>
        <v>0</v>
      </c>
      <c r="T185" s="1">
        <f t="shared" si="39"/>
        <v>0</v>
      </c>
      <c r="U185" s="1">
        <f t="shared" si="40"/>
        <v>0</v>
      </c>
      <c r="V185" s="1">
        <f t="shared" si="41"/>
        <v>0</v>
      </c>
      <c r="W185" s="1">
        <f t="shared" si="42"/>
        <v>0</v>
      </c>
      <c r="X185" s="1">
        <f t="shared" si="43"/>
        <v>0</v>
      </c>
      <c r="Y185" s="1">
        <f t="shared" si="44"/>
        <v>0</v>
      </c>
    </row>
    <row r="186" spans="1:25">
      <c r="K186" s="1">
        <f t="shared" si="30"/>
        <v>0</v>
      </c>
      <c r="L186" s="1">
        <f t="shared" si="31"/>
        <v>0</v>
      </c>
      <c r="M186" s="1">
        <f t="shared" si="32"/>
        <v>0</v>
      </c>
      <c r="N186" s="1">
        <f t="shared" si="33"/>
        <v>0</v>
      </c>
      <c r="O186" s="1">
        <f t="shared" si="34"/>
        <v>0</v>
      </c>
      <c r="P186" s="1">
        <f t="shared" si="35"/>
        <v>0</v>
      </c>
      <c r="Q186" s="1">
        <f t="shared" si="36"/>
        <v>0</v>
      </c>
      <c r="R186" s="1">
        <f t="shared" si="37"/>
        <v>0</v>
      </c>
      <c r="S186" s="1">
        <f t="shared" si="38"/>
        <v>0</v>
      </c>
      <c r="T186" s="1">
        <f t="shared" si="39"/>
        <v>0</v>
      </c>
      <c r="U186" s="1">
        <f t="shared" si="40"/>
        <v>0</v>
      </c>
      <c r="V186" s="1">
        <f t="shared" si="41"/>
        <v>0</v>
      </c>
      <c r="W186" s="1">
        <f t="shared" si="42"/>
        <v>0</v>
      </c>
      <c r="X186" s="1">
        <f t="shared" si="43"/>
        <v>0</v>
      </c>
      <c r="Y186" s="1">
        <f t="shared" si="44"/>
        <v>0</v>
      </c>
    </row>
    <row r="187" spans="1:25">
      <c r="K187" s="1">
        <f t="shared" si="30"/>
        <v>0</v>
      </c>
      <c r="L187" s="1">
        <f t="shared" si="31"/>
        <v>0</v>
      </c>
      <c r="M187" s="1">
        <f t="shared" si="32"/>
        <v>0</v>
      </c>
      <c r="N187" s="1">
        <f t="shared" si="33"/>
        <v>0</v>
      </c>
      <c r="O187" s="1">
        <f t="shared" si="34"/>
        <v>0</v>
      </c>
      <c r="P187" s="1">
        <f t="shared" si="35"/>
        <v>0</v>
      </c>
      <c r="Q187" s="1">
        <f t="shared" si="36"/>
        <v>0</v>
      </c>
      <c r="R187" s="1">
        <f t="shared" si="37"/>
        <v>0</v>
      </c>
      <c r="S187" s="1">
        <f t="shared" si="38"/>
        <v>0</v>
      </c>
      <c r="T187" s="1">
        <f t="shared" si="39"/>
        <v>0</v>
      </c>
      <c r="U187" s="1">
        <f t="shared" si="40"/>
        <v>0</v>
      </c>
      <c r="V187" s="1">
        <f t="shared" si="41"/>
        <v>0</v>
      </c>
      <c r="W187" s="1">
        <f t="shared" si="42"/>
        <v>0</v>
      </c>
      <c r="X187" s="1">
        <f t="shared" si="43"/>
        <v>0</v>
      </c>
      <c r="Y187" s="1">
        <f t="shared" si="44"/>
        <v>0</v>
      </c>
    </row>
    <row r="188" spans="1:25">
      <c r="K188" s="1">
        <f t="shared" si="30"/>
        <v>0</v>
      </c>
      <c r="L188" s="1">
        <f t="shared" si="31"/>
        <v>0</v>
      </c>
      <c r="M188" s="1">
        <f t="shared" si="32"/>
        <v>0</v>
      </c>
      <c r="N188" s="1">
        <f t="shared" si="33"/>
        <v>0</v>
      </c>
      <c r="O188" s="1">
        <f t="shared" si="34"/>
        <v>0</v>
      </c>
      <c r="P188" s="1">
        <f t="shared" si="35"/>
        <v>0</v>
      </c>
      <c r="Q188" s="1">
        <f t="shared" si="36"/>
        <v>0</v>
      </c>
      <c r="R188" s="1">
        <f t="shared" si="37"/>
        <v>0</v>
      </c>
      <c r="S188" s="1">
        <f t="shared" si="38"/>
        <v>0</v>
      </c>
      <c r="T188" s="1">
        <f t="shared" si="39"/>
        <v>0</v>
      </c>
      <c r="U188" s="1">
        <f t="shared" si="40"/>
        <v>0</v>
      </c>
      <c r="V188" s="1">
        <f t="shared" si="41"/>
        <v>0</v>
      </c>
      <c r="W188" s="1">
        <f t="shared" si="42"/>
        <v>0</v>
      </c>
      <c r="X188" s="1">
        <f t="shared" si="43"/>
        <v>0</v>
      </c>
      <c r="Y188" s="1">
        <f t="shared" si="44"/>
        <v>0</v>
      </c>
    </row>
    <row r="189" spans="1:25">
      <c r="K189" s="1">
        <f t="shared" si="30"/>
        <v>0</v>
      </c>
      <c r="L189" s="1">
        <f t="shared" si="31"/>
        <v>0</v>
      </c>
      <c r="M189" s="1">
        <f t="shared" si="32"/>
        <v>0</v>
      </c>
      <c r="N189" s="1">
        <f t="shared" si="33"/>
        <v>0</v>
      </c>
      <c r="O189" s="1">
        <f t="shared" si="34"/>
        <v>0</v>
      </c>
      <c r="P189" s="1">
        <f t="shared" si="35"/>
        <v>0</v>
      </c>
      <c r="Q189" s="1">
        <f t="shared" si="36"/>
        <v>0</v>
      </c>
      <c r="R189" s="1">
        <f t="shared" si="37"/>
        <v>0</v>
      </c>
      <c r="S189" s="1">
        <f t="shared" si="38"/>
        <v>0</v>
      </c>
      <c r="T189" s="1">
        <f t="shared" si="39"/>
        <v>0</v>
      </c>
      <c r="U189" s="1">
        <f t="shared" si="40"/>
        <v>0</v>
      </c>
      <c r="V189" s="1">
        <f t="shared" si="41"/>
        <v>0</v>
      </c>
      <c r="W189" s="1">
        <f t="shared" si="42"/>
        <v>0</v>
      </c>
      <c r="X189" s="1">
        <f t="shared" si="43"/>
        <v>0</v>
      </c>
      <c r="Y189" s="1">
        <f t="shared" si="44"/>
        <v>0</v>
      </c>
    </row>
    <row r="190" spans="1:25">
      <c r="K190" s="1">
        <f t="shared" si="30"/>
        <v>0</v>
      </c>
      <c r="L190" s="1">
        <f t="shared" si="31"/>
        <v>0</v>
      </c>
      <c r="M190" s="1">
        <f t="shared" si="32"/>
        <v>0</v>
      </c>
      <c r="N190" s="1">
        <f t="shared" si="33"/>
        <v>0</v>
      </c>
      <c r="O190" s="1">
        <f t="shared" si="34"/>
        <v>0</v>
      </c>
      <c r="P190" s="1">
        <f t="shared" si="35"/>
        <v>0</v>
      </c>
      <c r="Q190" s="1">
        <f t="shared" si="36"/>
        <v>0</v>
      </c>
      <c r="R190" s="1">
        <f t="shared" si="37"/>
        <v>0</v>
      </c>
      <c r="S190" s="1">
        <f t="shared" si="38"/>
        <v>0</v>
      </c>
      <c r="T190" s="1">
        <f t="shared" si="39"/>
        <v>0</v>
      </c>
      <c r="U190" s="1">
        <f t="shared" si="40"/>
        <v>0</v>
      </c>
      <c r="V190" s="1">
        <f t="shared" si="41"/>
        <v>0</v>
      </c>
      <c r="W190" s="1">
        <f t="shared" si="42"/>
        <v>0</v>
      </c>
      <c r="X190" s="1">
        <f t="shared" si="43"/>
        <v>0</v>
      </c>
      <c r="Y190" s="1">
        <f t="shared" si="44"/>
        <v>0</v>
      </c>
    </row>
    <row r="191" spans="1:25">
      <c r="K191" s="1">
        <f t="shared" si="30"/>
        <v>0</v>
      </c>
      <c r="L191" s="1">
        <f t="shared" si="31"/>
        <v>0</v>
      </c>
      <c r="M191" s="1">
        <f t="shared" si="32"/>
        <v>0</v>
      </c>
      <c r="N191" s="1">
        <f t="shared" si="33"/>
        <v>0</v>
      </c>
      <c r="O191" s="1">
        <f t="shared" si="34"/>
        <v>0</v>
      </c>
      <c r="P191" s="1">
        <f t="shared" si="35"/>
        <v>0</v>
      </c>
      <c r="Q191" s="1">
        <f t="shared" si="36"/>
        <v>0</v>
      </c>
      <c r="R191" s="1">
        <f t="shared" si="37"/>
        <v>0</v>
      </c>
      <c r="S191" s="1">
        <f t="shared" si="38"/>
        <v>0</v>
      </c>
      <c r="T191" s="1">
        <f t="shared" si="39"/>
        <v>0</v>
      </c>
      <c r="U191" s="1">
        <f t="shared" si="40"/>
        <v>0</v>
      </c>
      <c r="V191" s="1">
        <f t="shared" si="41"/>
        <v>0</v>
      </c>
      <c r="W191" s="1">
        <f t="shared" si="42"/>
        <v>0</v>
      </c>
      <c r="X191" s="1">
        <f t="shared" si="43"/>
        <v>0</v>
      </c>
      <c r="Y191" s="1">
        <f t="shared" si="44"/>
        <v>0</v>
      </c>
    </row>
    <row r="192" spans="1:25">
      <c r="K192" s="1">
        <f t="shared" si="30"/>
        <v>0</v>
      </c>
      <c r="L192" s="1">
        <f t="shared" si="31"/>
        <v>0</v>
      </c>
      <c r="M192" s="1">
        <f t="shared" si="32"/>
        <v>0</v>
      </c>
      <c r="N192" s="1">
        <f t="shared" si="33"/>
        <v>0</v>
      </c>
      <c r="O192" s="1">
        <f t="shared" si="34"/>
        <v>0</v>
      </c>
      <c r="P192" s="1">
        <f t="shared" si="35"/>
        <v>0</v>
      </c>
      <c r="Q192" s="1">
        <f t="shared" si="36"/>
        <v>0</v>
      </c>
      <c r="R192" s="1">
        <f t="shared" si="37"/>
        <v>0</v>
      </c>
      <c r="S192" s="1">
        <f t="shared" si="38"/>
        <v>0</v>
      </c>
      <c r="T192" s="1">
        <f t="shared" si="39"/>
        <v>0</v>
      </c>
      <c r="U192" s="1">
        <f t="shared" si="40"/>
        <v>0</v>
      </c>
      <c r="V192" s="1">
        <f t="shared" si="41"/>
        <v>0</v>
      </c>
      <c r="W192" s="1">
        <f t="shared" si="42"/>
        <v>0</v>
      </c>
      <c r="X192" s="1">
        <f t="shared" si="43"/>
        <v>0</v>
      </c>
      <c r="Y192" s="1">
        <f t="shared" si="44"/>
        <v>0</v>
      </c>
    </row>
    <row r="193" spans="11:25">
      <c r="K193" s="1">
        <f t="shared" si="30"/>
        <v>0</v>
      </c>
      <c r="L193" s="1">
        <f t="shared" si="31"/>
        <v>0</v>
      </c>
      <c r="M193" s="1">
        <f t="shared" si="32"/>
        <v>0</v>
      </c>
      <c r="N193" s="1">
        <f t="shared" si="33"/>
        <v>0</v>
      </c>
      <c r="O193" s="1">
        <f t="shared" si="34"/>
        <v>0</v>
      </c>
      <c r="P193" s="1">
        <f t="shared" si="35"/>
        <v>0</v>
      </c>
      <c r="Q193" s="1">
        <f t="shared" si="36"/>
        <v>0</v>
      </c>
      <c r="R193" s="1">
        <f t="shared" si="37"/>
        <v>0</v>
      </c>
      <c r="S193" s="1">
        <f t="shared" si="38"/>
        <v>0</v>
      </c>
      <c r="T193" s="1">
        <f t="shared" si="39"/>
        <v>0</v>
      </c>
      <c r="U193" s="1">
        <f t="shared" si="40"/>
        <v>0</v>
      </c>
      <c r="V193" s="1">
        <f t="shared" si="41"/>
        <v>0</v>
      </c>
      <c r="W193" s="1">
        <f t="shared" si="42"/>
        <v>0</v>
      </c>
      <c r="X193" s="1">
        <f t="shared" si="43"/>
        <v>0</v>
      </c>
      <c r="Y193" s="1">
        <f t="shared" si="44"/>
        <v>0</v>
      </c>
    </row>
    <row r="194" spans="11:25">
      <c r="K194" s="1">
        <f t="shared" si="30"/>
        <v>0</v>
      </c>
      <c r="L194" s="1">
        <f t="shared" si="31"/>
        <v>0</v>
      </c>
      <c r="M194" s="1">
        <f t="shared" si="32"/>
        <v>0</v>
      </c>
      <c r="N194" s="1">
        <f t="shared" si="33"/>
        <v>0</v>
      </c>
      <c r="O194" s="1">
        <f t="shared" si="34"/>
        <v>0</v>
      </c>
      <c r="P194" s="1">
        <f t="shared" si="35"/>
        <v>0</v>
      </c>
      <c r="Q194" s="1">
        <f t="shared" si="36"/>
        <v>0</v>
      </c>
      <c r="R194" s="1">
        <f t="shared" si="37"/>
        <v>0</v>
      </c>
      <c r="S194" s="1">
        <f t="shared" si="38"/>
        <v>0</v>
      </c>
      <c r="T194" s="1">
        <f t="shared" si="39"/>
        <v>0</v>
      </c>
      <c r="U194" s="1">
        <f t="shared" si="40"/>
        <v>0</v>
      </c>
      <c r="V194" s="1">
        <f t="shared" si="41"/>
        <v>0</v>
      </c>
      <c r="W194" s="1">
        <f t="shared" si="42"/>
        <v>0</v>
      </c>
      <c r="X194" s="1">
        <f t="shared" si="43"/>
        <v>0</v>
      </c>
      <c r="Y194" s="1">
        <f t="shared" si="44"/>
        <v>0</v>
      </c>
    </row>
    <row r="195" spans="11:25">
      <c r="K195" s="1">
        <f t="shared" ref="K195:K200" si="45">IF(E195="lojas",D195,0)</f>
        <v>0</v>
      </c>
      <c r="L195" s="1">
        <f t="shared" ref="L195:L200" si="46">IF(E195="lanhouse",D195,0)</f>
        <v>0</v>
      </c>
      <c r="M195" s="1">
        <f t="shared" ref="M195:M200" si="47">IF(E195="celular",D195,0)</f>
        <v>0</v>
      </c>
      <c r="N195" s="1">
        <f t="shared" ref="N195:N200" si="48">IF(F195="caixa",D195,0)</f>
        <v>0</v>
      </c>
      <c r="O195" s="1">
        <f t="shared" ref="O195:O200" si="49">IF(F195="bb",D195,0)</f>
        <v>0</v>
      </c>
      <c r="P195" s="1">
        <f t="shared" ref="P195:P200" si="50">IF(F195="bradesco",D195,0)</f>
        <v>0</v>
      </c>
      <c r="Q195" s="1">
        <f t="shared" ref="Q195:Q200" si="51">IF(F195="banco real",D195,0)</f>
        <v>0</v>
      </c>
      <c r="R195" s="1">
        <f t="shared" ref="R195:R200" si="52">IF(F195="itau",D195,0)</f>
        <v>0</v>
      </c>
      <c r="S195" s="1">
        <f t="shared" ref="S195:S200" si="53">IF(F195="pseg",D195,0)</f>
        <v>0</v>
      </c>
      <c r="T195" s="1">
        <f t="shared" ref="T195:T200" si="54">IF(C195="pessoal",B195,0)</f>
        <v>0</v>
      </c>
      <c r="U195" s="1">
        <f t="shared" ref="U195:U200" si="55">IF(E195="dominios",D195,0)</f>
        <v>0</v>
      </c>
      <c r="V195" s="1">
        <f t="shared" ref="V195:V200" si="56">IF(C195="publicidade",B195,0)</f>
        <v>0</v>
      </c>
      <c r="W195" s="1">
        <f t="shared" ref="W195:W200" si="57">IF(C195="lanhouse",B195,0)</f>
        <v>0</v>
      </c>
      <c r="X195" s="1">
        <f t="shared" ref="X195:X200" si="58">IF(C195="lojapro",B195,0)</f>
        <v>0</v>
      </c>
      <c r="Y195" s="1">
        <f t="shared" ref="Y195:Y200" si="59">IF(E195="serviços",D195,0)</f>
        <v>0</v>
      </c>
    </row>
    <row r="196" spans="11:25">
      <c r="K196" s="1">
        <f t="shared" si="45"/>
        <v>0</v>
      </c>
      <c r="L196" s="1">
        <f t="shared" si="46"/>
        <v>0</v>
      </c>
      <c r="M196" s="1">
        <f t="shared" si="47"/>
        <v>0</v>
      </c>
      <c r="N196" s="1">
        <f t="shared" si="48"/>
        <v>0</v>
      </c>
      <c r="O196" s="1">
        <f t="shared" si="49"/>
        <v>0</v>
      </c>
      <c r="P196" s="1">
        <f t="shared" si="50"/>
        <v>0</v>
      </c>
      <c r="Q196" s="1">
        <f t="shared" si="51"/>
        <v>0</v>
      </c>
      <c r="R196" s="1">
        <f t="shared" si="52"/>
        <v>0</v>
      </c>
      <c r="S196" s="1">
        <f t="shared" si="53"/>
        <v>0</v>
      </c>
      <c r="T196" s="1">
        <f t="shared" si="54"/>
        <v>0</v>
      </c>
      <c r="U196" s="1">
        <f t="shared" si="55"/>
        <v>0</v>
      </c>
      <c r="V196" s="1">
        <f t="shared" si="56"/>
        <v>0</v>
      </c>
      <c r="W196" s="1">
        <f t="shared" si="57"/>
        <v>0</v>
      </c>
      <c r="X196" s="1">
        <f t="shared" si="58"/>
        <v>0</v>
      </c>
      <c r="Y196" s="1">
        <f t="shared" si="59"/>
        <v>0</v>
      </c>
    </row>
    <row r="197" spans="11:25">
      <c r="K197" s="1">
        <f t="shared" si="45"/>
        <v>0</v>
      </c>
      <c r="L197" s="1">
        <f t="shared" si="46"/>
        <v>0</v>
      </c>
      <c r="M197" s="1">
        <f t="shared" si="47"/>
        <v>0</v>
      </c>
      <c r="N197" s="1">
        <f t="shared" si="48"/>
        <v>0</v>
      </c>
      <c r="O197" s="1">
        <f t="shared" si="49"/>
        <v>0</v>
      </c>
      <c r="P197" s="1">
        <f t="shared" si="50"/>
        <v>0</v>
      </c>
      <c r="Q197" s="1">
        <f t="shared" si="51"/>
        <v>0</v>
      </c>
      <c r="R197" s="1">
        <f t="shared" si="52"/>
        <v>0</v>
      </c>
      <c r="S197" s="1">
        <f t="shared" si="53"/>
        <v>0</v>
      </c>
      <c r="T197" s="1">
        <f t="shared" si="54"/>
        <v>0</v>
      </c>
      <c r="U197" s="1">
        <f t="shared" si="55"/>
        <v>0</v>
      </c>
      <c r="V197" s="1">
        <f t="shared" si="56"/>
        <v>0</v>
      </c>
      <c r="W197" s="1">
        <f t="shared" si="57"/>
        <v>0</v>
      </c>
      <c r="X197" s="1">
        <f t="shared" si="58"/>
        <v>0</v>
      </c>
      <c r="Y197" s="1">
        <f t="shared" si="59"/>
        <v>0</v>
      </c>
    </row>
    <row r="198" spans="11:25">
      <c r="K198" s="1">
        <f t="shared" si="45"/>
        <v>0</v>
      </c>
      <c r="L198" s="1">
        <f t="shared" si="46"/>
        <v>0</v>
      </c>
      <c r="M198" s="1">
        <f t="shared" si="47"/>
        <v>0</v>
      </c>
      <c r="N198" s="1">
        <f t="shared" si="48"/>
        <v>0</v>
      </c>
      <c r="O198" s="1">
        <f t="shared" si="49"/>
        <v>0</v>
      </c>
      <c r="P198" s="1">
        <f t="shared" si="50"/>
        <v>0</v>
      </c>
      <c r="Q198" s="1">
        <f t="shared" si="51"/>
        <v>0</v>
      </c>
      <c r="R198" s="1">
        <f t="shared" si="52"/>
        <v>0</v>
      </c>
      <c r="S198" s="1">
        <f t="shared" si="53"/>
        <v>0</v>
      </c>
      <c r="T198" s="1">
        <f t="shared" si="54"/>
        <v>0</v>
      </c>
      <c r="U198" s="1">
        <f t="shared" si="55"/>
        <v>0</v>
      </c>
      <c r="V198" s="1">
        <f t="shared" si="56"/>
        <v>0</v>
      </c>
      <c r="W198" s="1">
        <f t="shared" si="57"/>
        <v>0</v>
      </c>
      <c r="X198" s="1">
        <f t="shared" si="58"/>
        <v>0</v>
      </c>
      <c r="Y198" s="1">
        <f t="shared" si="59"/>
        <v>0</v>
      </c>
    </row>
    <row r="199" spans="11:25">
      <c r="K199" s="1">
        <f t="shared" si="45"/>
        <v>0</v>
      </c>
      <c r="L199" s="1">
        <f t="shared" si="46"/>
        <v>0</v>
      </c>
      <c r="M199" s="1">
        <f t="shared" si="47"/>
        <v>0</v>
      </c>
      <c r="N199" s="1">
        <f t="shared" si="48"/>
        <v>0</v>
      </c>
      <c r="O199" s="1">
        <f t="shared" si="49"/>
        <v>0</v>
      </c>
      <c r="P199" s="1">
        <f t="shared" si="50"/>
        <v>0</v>
      </c>
      <c r="Q199" s="1">
        <f t="shared" si="51"/>
        <v>0</v>
      </c>
      <c r="R199" s="1">
        <f t="shared" si="52"/>
        <v>0</v>
      </c>
      <c r="S199" s="1">
        <f t="shared" si="53"/>
        <v>0</v>
      </c>
      <c r="T199" s="1">
        <f t="shared" si="54"/>
        <v>0</v>
      </c>
      <c r="U199" s="1">
        <f t="shared" si="55"/>
        <v>0</v>
      </c>
      <c r="V199" s="1">
        <f t="shared" si="56"/>
        <v>0</v>
      </c>
      <c r="W199" s="1">
        <f t="shared" si="57"/>
        <v>0</v>
      </c>
      <c r="X199" s="1">
        <f t="shared" si="58"/>
        <v>0</v>
      </c>
      <c r="Y199" s="1">
        <f t="shared" si="59"/>
        <v>0</v>
      </c>
    </row>
    <row r="200" spans="11:25">
      <c r="K200" s="1">
        <f t="shared" si="45"/>
        <v>0</v>
      </c>
      <c r="L200" s="1">
        <f t="shared" si="46"/>
        <v>0</v>
      </c>
      <c r="M200" s="1">
        <f t="shared" si="47"/>
        <v>0</v>
      </c>
      <c r="N200" s="1">
        <f t="shared" si="48"/>
        <v>0</v>
      </c>
      <c r="O200" s="1">
        <f t="shared" si="49"/>
        <v>0</v>
      </c>
      <c r="P200" s="1">
        <f t="shared" si="50"/>
        <v>0</v>
      </c>
      <c r="Q200" s="1">
        <f t="shared" si="51"/>
        <v>0</v>
      </c>
      <c r="R200" s="1">
        <f t="shared" si="52"/>
        <v>0</v>
      </c>
      <c r="S200" s="1">
        <f t="shared" si="53"/>
        <v>0</v>
      </c>
      <c r="T200" s="1">
        <f t="shared" si="54"/>
        <v>0</v>
      </c>
      <c r="U200" s="1">
        <f t="shared" si="55"/>
        <v>0</v>
      </c>
      <c r="V200" s="1">
        <f t="shared" si="56"/>
        <v>0</v>
      </c>
      <c r="W200" s="1">
        <f t="shared" si="57"/>
        <v>0</v>
      </c>
      <c r="X200" s="1">
        <f t="shared" si="58"/>
        <v>0</v>
      </c>
      <c r="Y200" s="1">
        <f t="shared" si="59"/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93"/>
  <sheetViews>
    <sheetView workbookViewId="0">
      <selection activeCell="H6" sqref="H6"/>
    </sheetView>
  </sheetViews>
  <sheetFormatPr defaultRowHeight="15"/>
  <cols>
    <col min="2" max="2" width="12.140625" bestFit="1" customWidth="1"/>
    <col min="4" max="4" width="10.5703125" bestFit="1" customWidth="1"/>
    <col min="7" max="7" width="15.7109375" bestFit="1" customWidth="1"/>
    <col min="8" max="8" width="12.140625" bestFit="1" customWidth="1"/>
    <col min="9" max="9" width="14.28515625" bestFit="1" customWidth="1"/>
    <col min="11" max="11" width="9.5703125" bestFit="1" customWidth="1"/>
  </cols>
  <sheetData>
    <row r="1" spans="1:25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  <c r="W1" t="s">
        <v>19</v>
      </c>
      <c r="X1" t="s">
        <v>132</v>
      </c>
      <c r="Y1" t="s">
        <v>107</v>
      </c>
    </row>
    <row r="2" spans="1:25">
      <c r="A2" s="5">
        <v>39722</v>
      </c>
      <c r="B2" s="4">
        <v>1417.38</v>
      </c>
      <c r="C2" t="s">
        <v>132</v>
      </c>
      <c r="D2" s="1">
        <v>24.9</v>
      </c>
      <c r="E2" t="s">
        <v>20</v>
      </c>
      <c r="F2" t="s">
        <v>8</v>
      </c>
      <c r="G2" s="6" t="s">
        <v>1</v>
      </c>
      <c r="H2" s="6" t="s">
        <v>0</v>
      </c>
      <c r="I2" s="6"/>
      <c r="K2" s="1">
        <f>IF(E2="lojas",D2,0)</f>
        <v>24.9</v>
      </c>
      <c r="L2" s="1">
        <f>IF(E2="lanhouse",D2,0)</f>
        <v>0</v>
      </c>
      <c r="M2" s="1">
        <f>IF(E2="celular",D2,0)</f>
        <v>0</v>
      </c>
      <c r="N2" s="1">
        <f>IF(F2="caixa",D2,0)</f>
        <v>0</v>
      </c>
      <c r="O2" s="1">
        <f>IF(F2="bb",D2,0)</f>
        <v>0</v>
      </c>
      <c r="P2" s="1">
        <f>IF(F2="bradesco",D2,0)</f>
        <v>0</v>
      </c>
      <c r="Q2" s="1">
        <f>IF(F2="banco real",D2,0)</f>
        <v>0</v>
      </c>
      <c r="R2" s="1">
        <f>IF(F2="itau",D2,0)</f>
        <v>24.9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  <c r="W2" s="1">
        <f>IF(C2="lanhouse",B2,0)</f>
        <v>0</v>
      </c>
      <c r="X2" s="1">
        <f>IF(C2="lojapro",B2,0)</f>
        <v>1417.38</v>
      </c>
      <c r="Y2" s="1">
        <f>IF(E2="serviços",D2,0)</f>
        <v>0</v>
      </c>
    </row>
    <row r="3" spans="1:25" ht="15.75">
      <c r="A3" s="5">
        <v>39692</v>
      </c>
      <c r="B3" s="4">
        <v>150</v>
      </c>
      <c r="C3" t="s">
        <v>126</v>
      </c>
      <c r="D3" s="1">
        <v>29.9</v>
      </c>
      <c r="E3" t="s">
        <v>20</v>
      </c>
      <c r="F3" t="s">
        <v>5</v>
      </c>
      <c r="G3" s="8">
        <f>SUM(D2:D180)</f>
        <v>5013.909999999998</v>
      </c>
      <c r="H3" s="7">
        <f>SUM(B2:B180)</f>
        <v>4371.0200000000004</v>
      </c>
      <c r="I3" s="12">
        <f>SUM(G3-H3)</f>
        <v>642.8899999999976</v>
      </c>
      <c r="K3" s="1">
        <f t="shared" ref="K3:K66" si="0">IF(E3="lojas",D3,0)</f>
        <v>29.9</v>
      </c>
      <c r="L3" s="1">
        <f t="shared" ref="L3:L66" si="1">IF(E3="lanhouse",D3,0)</f>
        <v>0</v>
      </c>
      <c r="M3" s="1">
        <f t="shared" ref="M3:M66" si="2">IF(E3="celular",D3,0)</f>
        <v>0</v>
      </c>
      <c r="N3" s="1">
        <f t="shared" ref="N3:N66" si="3">IF(F3="caixa",D3,0)</f>
        <v>0</v>
      </c>
      <c r="O3" s="1">
        <f>IF(F3="bb",D3,0)</f>
        <v>0</v>
      </c>
      <c r="P3" s="1">
        <f t="shared" ref="P3:P66" si="4">IF(F3="bradesco",D3,0)</f>
        <v>29.9</v>
      </c>
      <c r="Q3" s="1">
        <f t="shared" ref="Q3:Q66" si="5">IF(F3="banco real",D3,0)</f>
        <v>0</v>
      </c>
      <c r="R3" s="1">
        <f t="shared" ref="R3:R66" si="6">IF(F3="itau",D3,0)</f>
        <v>0</v>
      </c>
      <c r="S3" s="1">
        <f t="shared" ref="S3:S66" si="7">IF(F3="pseg",D3,0)</f>
        <v>0</v>
      </c>
      <c r="T3" s="1">
        <f t="shared" ref="T3:T66" si="8">IF(C3="pessoal",B3,0)</f>
        <v>0</v>
      </c>
      <c r="U3" s="1">
        <f t="shared" ref="U3:U66" si="9">IF(E3="dominios",D3,0)</f>
        <v>0</v>
      </c>
      <c r="V3" s="1">
        <f t="shared" ref="V3:V66" si="10">IF(C3="publicidade",B3,0)</f>
        <v>150</v>
      </c>
      <c r="W3" s="1">
        <f t="shared" ref="W3:W66" si="11">IF(C3="lanhouse",B3,0)</f>
        <v>0</v>
      </c>
      <c r="X3" s="1">
        <f t="shared" ref="X3:X66" si="12">IF(C3="lojapro",B3,0)</f>
        <v>0</v>
      </c>
      <c r="Y3" s="1">
        <f t="shared" ref="Y3:Y66" si="13">IF(E3="serviços",D3,0)</f>
        <v>0</v>
      </c>
    </row>
    <row r="4" spans="1:25">
      <c r="A4" s="5">
        <v>39692</v>
      </c>
      <c r="B4" s="1">
        <v>696</v>
      </c>
      <c r="C4" t="s">
        <v>25</v>
      </c>
      <c r="D4" s="1">
        <v>24.9</v>
      </c>
      <c r="E4" t="s">
        <v>20</v>
      </c>
      <c r="F4" t="s">
        <v>5</v>
      </c>
      <c r="H4" t="s">
        <v>1</v>
      </c>
      <c r="I4" t="s">
        <v>0</v>
      </c>
      <c r="K4" s="1">
        <f t="shared" si="0"/>
        <v>24.9</v>
      </c>
      <c r="L4" s="1">
        <f t="shared" si="1"/>
        <v>0</v>
      </c>
      <c r="M4" s="1">
        <f t="shared" si="2"/>
        <v>0</v>
      </c>
      <c r="N4" s="1">
        <f t="shared" si="3"/>
        <v>0</v>
      </c>
      <c r="O4" s="1">
        <f t="shared" ref="O4:O67" si="14">IF(F4="bb",D4,0)</f>
        <v>0</v>
      </c>
      <c r="P4" s="1">
        <f t="shared" si="4"/>
        <v>24.9</v>
      </c>
      <c r="Q4" s="1">
        <f t="shared" si="5"/>
        <v>0</v>
      </c>
      <c r="R4" s="1">
        <f t="shared" si="6"/>
        <v>0</v>
      </c>
      <c r="S4" s="1">
        <f t="shared" si="7"/>
        <v>0</v>
      </c>
      <c r="T4" s="1">
        <f t="shared" si="8"/>
        <v>696</v>
      </c>
      <c r="U4" s="1">
        <f t="shared" si="9"/>
        <v>0</v>
      </c>
      <c r="V4" s="1">
        <f t="shared" si="10"/>
        <v>0</v>
      </c>
      <c r="W4" s="1">
        <f t="shared" si="11"/>
        <v>0</v>
      </c>
      <c r="X4" s="1">
        <f t="shared" si="12"/>
        <v>0</v>
      </c>
      <c r="Y4" s="1">
        <f t="shared" si="13"/>
        <v>0</v>
      </c>
    </row>
    <row r="5" spans="1:25">
      <c r="A5" s="5">
        <v>39722</v>
      </c>
      <c r="B5" s="1"/>
      <c r="D5" s="1">
        <v>44.9</v>
      </c>
      <c r="E5" t="s">
        <v>20</v>
      </c>
      <c r="F5" t="s">
        <v>6</v>
      </c>
      <c r="G5" t="s">
        <v>255</v>
      </c>
      <c r="H5" s="11">
        <f>SUM(L2:L180)</f>
        <v>0</v>
      </c>
      <c r="J5" s="17" t="s">
        <v>19</v>
      </c>
      <c r="K5" s="1">
        <f t="shared" si="0"/>
        <v>44.9</v>
      </c>
      <c r="L5" s="1">
        <f t="shared" si="1"/>
        <v>0</v>
      </c>
      <c r="M5" s="1">
        <f t="shared" si="2"/>
        <v>0</v>
      </c>
      <c r="N5" s="1">
        <f t="shared" si="3"/>
        <v>0</v>
      </c>
      <c r="O5" s="1">
        <f t="shared" si="14"/>
        <v>44.9</v>
      </c>
      <c r="P5" s="1">
        <f t="shared" si="4"/>
        <v>0</v>
      </c>
      <c r="Q5" s="1">
        <f t="shared" si="5"/>
        <v>0</v>
      </c>
      <c r="R5" s="1">
        <f t="shared" si="6"/>
        <v>0</v>
      </c>
      <c r="S5" s="1">
        <f t="shared" si="7"/>
        <v>0</v>
      </c>
      <c r="T5" s="1">
        <f t="shared" si="8"/>
        <v>0</v>
      </c>
      <c r="U5" s="1">
        <f t="shared" si="9"/>
        <v>0</v>
      </c>
      <c r="V5" s="1">
        <f t="shared" si="10"/>
        <v>0</v>
      </c>
      <c r="W5" s="1">
        <f t="shared" si="11"/>
        <v>0</v>
      </c>
      <c r="X5" s="1">
        <f t="shared" si="12"/>
        <v>0</v>
      </c>
      <c r="Y5" s="1">
        <f t="shared" si="13"/>
        <v>0</v>
      </c>
    </row>
    <row r="6" spans="1:25">
      <c r="A6" s="5">
        <v>39692</v>
      </c>
      <c r="B6" s="1"/>
      <c r="D6" s="1">
        <v>39.9</v>
      </c>
      <c r="E6" t="s">
        <v>56</v>
      </c>
      <c r="F6" t="s">
        <v>6</v>
      </c>
      <c r="G6" t="s">
        <v>255</v>
      </c>
      <c r="H6" s="10">
        <f>SUM(K2:K180)</f>
        <v>4024.2100000000069</v>
      </c>
      <c r="J6" s="18" t="s">
        <v>20</v>
      </c>
      <c r="K6" s="1">
        <f t="shared" si="0"/>
        <v>0</v>
      </c>
      <c r="L6" s="1">
        <f t="shared" si="1"/>
        <v>0</v>
      </c>
      <c r="M6" s="1">
        <f t="shared" si="2"/>
        <v>0</v>
      </c>
      <c r="N6" s="1">
        <f t="shared" si="3"/>
        <v>0</v>
      </c>
      <c r="O6" s="1">
        <f t="shared" si="14"/>
        <v>39.9</v>
      </c>
      <c r="P6" s="1">
        <f t="shared" si="4"/>
        <v>0</v>
      </c>
      <c r="Q6" s="1">
        <f t="shared" si="5"/>
        <v>0</v>
      </c>
      <c r="R6" s="1">
        <f t="shared" si="6"/>
        <v>0</v>
      </c>
      <c r="S6" s="1">
        <f t="shared" si="7"/>
        <v>0</v>
      </c>
      <c r="T6" s="1">
        <f t="shared" si="8"/>
        <v>0</v>
      </c>
      <c r="U6" s="1">
        <f t="shared" si="9"/>
        <v>39.9</v>
      </c>
      <c r="V6" s="1">
        <f t="shared" si="10"/>
        <v>0</v>
      </c>
      <c r="W6" s="1">
        <f t="shared" si="11"/>
        <v>0</v>
      </c>
      <c r="X6" s="1">
        <f t="shared" si="12"/>
        <v>0</v>
      </c>
      <c r="Y6" s="1">
        <f t="shared" si="13"/>
        <v>0</v>
      </c>
    </row>
    <row r="7" spans="1:25">
      <c r="A7" s="5">
        <v>39722</v>
      </c>
      <c r="B7" s="1"/>
      <c r="D7" s="1">
        <v>24.9</v>
      </c>
      <c r="E7" t="s">
        <v>20</v>
      </c>
      <c r="F7" t="s">
        <v>8</v>
      </c>
      <c r="G7" s="9" t="s">
        <v>183</v>
      </c>
      <c r="H7" s="1">
        <f>SUM(M2:M180)</f>
        <v>0</v>
      </c>
      <c r="J7" t="s">
        <v>21</v>
      </c>
      <c r="K7" s="1">
        <f t="shared" si="0"/>
        <v>24.9</v>
      </c>
      <c r="L7" s="1">
        <f t="shared" si="1"/>
        <v>0</v>
      </c>
      <c r="M7" s="1">
        <f t="shared" si="2"/>
        <v>0</v>
      </c>
      <c r="N7" s="1">
        <f t="shared" si="3"/>
        <v>0</v>
      </c>
      <c r="O7" s="1">
        <f t="shared" si="14"/>
        <v>0</v>
      </c>
      <c r="P7" s="1">
        <f t="shared" si="4"/>
        <v>0</v>
      </c>
      <c r="Q7" s="1">
        <f t="shared" si="5"/>
        <v>0</v>
      </c>
      <c r="R7" s="1">
        <f t="shared" si="6"/>
        <v>24.9</v>
      </c>
      <c r="S7" s="1">
        <f t="shared" si="7"/>
        <v>0</v>
      </c>
      <c r="T7" s="1">
        <f t="shared" si="8"/>
        <v>0</v>
      </c>
      <c r="U7" s="1">
        <f t="shared" si="9"/>
        <v>0</v>
      </c>
      <c r="V7" s="1">
        <f t="shared" si="10"/>
        <v>0</v>
      </c>
      <c r="W7" s="1">
        <f t="shared" si="11"/>
        <v>0</v>
      </c>
      <c r="X7" s="1">
        <f t="shared" si="12"/>
        <v>0</v>
      </c>
      <c r="Y7" s="1">
        <f t="shared" si="13"/>
        <v>0</v>
      </c>
    </row>
    <row r="8" spans="1:25">
      <c r="A8" s="5">
        <v>39723</v>
      </c>
      <c r="B8" s="1">
        <v>120</v>
      </c>
      <c r="C8" t="s">
        <v>56</v>
      </c>
      <c r="D8" s="1">
        <v>74.7</v>
      </c>
      <c r="E8" t="s">
        <v>20</v>
      </c>
      <c r="F8" t="s">
        <v>8</v>
      </c>
      <c r="G8" s="13" t="s">
        <v>256</v>
      </c>
      <c r="H8" s="14">
        <f>SUM(U2:U180)</f>
        <v>379.9</v>
      </c>
      <c r="J8" s="19" t="s">
        <v>56</v>
      </c>
      <c r="K8" s="1">
        <f t="shared" si="0"/>
        <v>74.7</v>
      </c>
      <c r="L8" s="1">
        <f t="shared" si="1"/>
        <v>0</v>
      </c>
      <c r="M8" s="1">
        <f t="shared" si="2"/>
        <v>0</v>
      </c>
      <c r="N8" s="1">
        <f t="shared" si="3"/>
        <v>0</v>
      </c>
      <c r="O8" s="1">
        <f t="shared" si="14"/>
        <v>0</v>
      </c>
      <c r="P8" s="1">
        <f t="shared" si="4"/>
        <v>0</v>
      </c>
      <c r="Q8" s="1">
        <f t="shared" si="5"/>
        <v>0</v>
      </c>
      <c r="R8" s="1">
        <f t="shared" si="6"/>
        <v>74.7</v>
      </c>
      <c r="S8" s="1">
        <f t="shared" si="7"/>
        <v>0</v>
      </c>
      <c r="T8" s="1">
        <f t="shared" si="8"/>
        <v>0</v>
      </c>
      <c r="U8" s="1">
        <f t="shared" si="9"/>
        <v>0</v>
      </c>
      <c r="V8" s="1">
        <f t="shared" si="10"/>
        <v>0</v>
      </c>
      <c r="W8" s="1">
        <f t="shared" si="11"/>
        <v>0</v>
      </c>
      <c r="X8" s="1">
        <f t="shared" si="12"/>
        <v>0</v>
      </c>
      <c r="Y8" s="1">
        <f t="shared" si="13"/>
        <v>0</v>
      </c>
    </row>
    <row r="9" spans="1:25">
      <c r="A9" s="5">
        <v>39723</v>
      </c>
      <c r="B9" s="4"/>
      <c r="D9" s="1">
        <v>44.9</v>
      </c>
      <c r="E9" t="s">
        <v>20</v>
      </c>
      <c r="F9" t="s">
        <v>5</v>
      </c>
      <c r="G9" s="1" t="s">
        <v>50</v>
      </c>
      <c r="H9" s="13">
        <f>SUM(Y2:Y200)</f>
        <v>110</v>
      </c>
      <c r="J9" t="s">
        <v>107</v>
      </c>
      <c r="K9" s="1">
        <f t="shared" si="0"/>
        <v>44.9</v>
      </c>
      <c r="L9" s="1">
        <f t="shared" si="1"/>
        <v>0</v>
      </c>
      <c r="M9" s="1">
        <f t="shared" si="2"/>
        <v>0</v>
      </c>
      <c r="N9" s="1">
        <f t="shared" si="3"/>
        <v>0</v>
      </c>
      <c r="O9" s="1">
        <f t="shared" si="14"/>
        <v>0</v>
      </c>
      <c r="P9" s="1">
        <f t="shared" si="4"/>
        <v>44.9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0</v>
      </c>
      <c r="U9" s="1">
        <f t="shared" si="9"/>
        <v>0</v>
      </c>
      <c r="V9" s="1">
        <f t="shared" si="10"/>
        <v>0</v>
      </c>
      <c r="W9" s="1">
        <f t="shared" si="11"/>
        <v>0</v>
      </c>
      <c r="X9" s="1">
        <f t="shared" si="12"/>
        <v>0</v>
      </c>
      <c r="Y9" s="1">
        <f t="shared" si="13"/>
        <v>0</v>
      </c>
    </row>
    <row r="10" spans="1:25">
      <c r="A10" s="5">
        <v>39723</v>
      </c>
      <c r="B10" s="4"/>
      <c r="D10" s="1">
        <v>30</v>
      </c>
      <c r="E10" t="s">
        <v>56</v>
      </c>
      <c r="F10" t="s">
        <v>5</v>
      </c>
      <c r="G10" s="1" t="s">
        <v>105</v>
      </c>
      <c r="H10" t="s">
        <v>7</v>
      </c>
      <c r="I10" s="13">
        <f>SUM(N2:N180)</f>
        <v>385.19999999999993</v>
      </c>
      <c r="K10" s="1">
        <f t="shared" si="0"/>
        <v>0</v>
      </c>
      <c r="L10" s="1">
        <f t="shared" si="1"/>
        <v>0</v>
      </c>
      <c r="M10" s="1">
        <f t="shared" si="2"/>
        <v>0</v>
      </c>
      <c r="N10" s="1">
        <f t="shared" si="3"/>
        <v>0</v>
      </c>
      <c r="O10" s="1">
        <f t="shared" si="14"/>
        <v>0</v>
      </c>
      <c r="P10" s="1">
        <f t="shared" si="4"/>
        <v>30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0</v>
      </c>
      <c r="U10" s="1">
        <f t="shared" si="9"/>
        <v>30</v>
      </c>
      <c r="V10" s="1">
        <f t="shared" si="10"/>
        <v>0</v>
      </c>
      <c r="W10" s="1">
        <f t="shared" si="11"/>
        <v>0</v>
      </c>
      <c r="X10" s="1">
        <f t="shared" si="12"/>
        <v>0</v>
      </c>
      <c r="Y10" s="1">
        <f t="shared" si="13"/>
        <v>0</v>
      </c>
    </row>
    <row r="11" spans="1:25">
      <c r="A11" s="5">
        <v>39723</v>
      </c>
      <c r="B11" s="1"/>
      <c r="D11" s="1">
        <v>24.9</v>
      </c>
      <c r="E11" t="s">
        <v>20</v>
      </c>
      <c r="F11" t="s">
        <v>8</v>
      </c>
      <c r="G11" s="1" t="s">
        <v>257</v>
      </c>
      <c r="H11" t="s">
        <v>6</v>
      </c>
      <c r="I11" s="13">
        <f>SUM(O2:O180)</f>
        <v>1191.2</v>
      </c>
      <c r="K11" s="1">
        <f t="shared" si="0"/>
        <v>24.9</v>
      </c>
      <c r="L11" s="1">
        <f t="shared" si="1"/>
        <v>0</v>
      </c>
      <c r="M11" s="1">
        <f t="shared" si="2"/>
        <v>0</v>
      </c>
      <c r="N11" s="1">
        <f t="shared" si="3"/>
        <v>0</v>
      </c>
      <c r="O11" s="1">
        <f t="shared" si="14"/>
        <v>0</v>
      </c>
      <c r="P11" s="1">
        <f t="shared" si="4"/>
        <v>0</v>
      </c>
      <c r="Q11" s="1">
        <f t="shared" si="5"/>
        <v>0</v>
      </c>
      <c r="R11" s="1">
        <f t="shared" si="6"/>
        <v>24.9</v>
      </c>
      <c r="S11" s="1">
        <f t="shared" si="7"/>
        <v>0</v>
      </c>
      <c r="T11" s="1">
        <f t="shared" si="8"/>
        <v>0</v>
      </c>
      <c r="U11" s="1">
        <f t="shared" si="9"/>
        <v>0</v>
      </c>
      <c r="V11" s="1">
        <f t="shared" si="10"/>
        <v>0</v>
      </c>
      <c r="W11" s="1">
        <f t="shared" si="11"/>
        <v>0</v>
      </c>
      <c r="X11" s="1">
        <f t="shared" si="12"/>
        <v>0</v>
      </c>
      <c r="Y11" s="1">
        <f t="shared" si="13"/>
        <v>0</v>
      </c>
    </row>
    <row r="12" spans="1:25">
      <c r="A12" s="5">
        <v>39722</v>
      </c>
      <c r="B12" s="1"/>
      <c r="D12" s="1">
        <v>24.9</v>
      </c>
      <c r="E12" t="s">
        <v>20</v>
      </c>
      <c r="F12" t="s">
        <v>6</v>
      </c>
      <c r="G12" s="1" t="s">
        <v>258</v>
      </c>
      <c r="H12" t="s">
        <v>5</v>
      </c>
      <c r="I12" s="13">
        <f>SUM(P2:P80)</f>
        <v>962.29999999999961</v>
      </c>
      <c r="K12" s="1">
        <f t="shared" si="0"/>
        <v>24.9</v>
      </c>
      <c r="L12" s="1">
        <f t="shared" si="1"/>
        <v>0</v>
      </c>
      <c r="M12" s="1">
        <f t="shared" si="2"/>
        <v>0</v>
      </c>
      <c r="N12" s="1">
        <f t="shared" si="3"/>
        <v>0</v>
      </c>
      <c r="O12" s="1">
        <f t="shared" si="14"/>
        <v>24.9</v>
      </c>
      <c r="P12" s="1">
        <f t="shared" si="4"/>
        <v>0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0</v>
      </c>
      <c r="U12" s="1">
        <f t="shared" si="9"/>
        <v>0</v>
      </c>
      <c r="V12" s="1">
        <f t="shared" si="10"/>
        <v>0</v>
      </c>
      <c r="W12" s="1">
        <f t="shared" si="11"/>
        <v>0</v>
      </c>
      <c r="X12" s="1">
        <f t="shared" si="12"/>
        <v>0</v>
      </c>
      <c r="Y12" s="1">
        <f t="shared" si="13"/>
        <v>0</v>
      </c>
    </row>
    <row r="13" spans="1:25">
      <c r="A13" s="5">
        <v>39723</v>
      </c>
      <c r="B13" s="1"/>
      <c r="D13" s="1">
        <v>24.9</v>
      </c>
      <c r="E13" t="s">
        <v>20</v>
      </c>
      <c r="F13" t="s">
        <v>259</v>
      </c>
      <c r="G13" s="1" t="s">
        <v>119</v>
      </c>
      <c r="H13" t="s">
        <v>13</v>
      </c>
      <c r="I13" s="13">
        <f>SUM(Q2:Q189)</f>
        <v>487.49999999999994</v>
      </c>
      <c r="K13" s="1">
        <f t="shared" si="0"/>
        <v>24.9</v>
      </c>
      <c r="L13" s="1">
        <f t="shared" si="1"/>
        <v>0</v>
      </c>
      <c r="M13" s="1">
        <f t="shared" si="2"/>
        <v>0</v>
      </c>
      <c r="N13" s="1">
        <f t="shared" si="3"/>
        <v>0</v>
      </c>
      <c r="O13" s="1">
        <f t="shared" si="14"/>
        <v>24.9</v>
      </c>
      <c r="P13" s="1">
        <f t="shared" si="4"/>
        <v>0</v>
      </c>
      <c r="Q13" s="1">
        <f t="shared" si="5"/>
        <v>0</v>
      </c>
      <c r="R13" s="1">
        <f t="shared" si="6"/>
        <v>0</v>
      </c>
      <c r="S13" s="1">
        <f t="shared" si="7"/>
        <v>0</v>
      </c>
      <c r="T13" s="1">
        <f t="shared" si="8"/>
        <v>0</v>
      </c>
      <c r="U13" s="1">
        <f t="shared" si="9"/>
        <v>0</v>
      </c>
      <c r="V13" s="1">
        <f t="shared" si="10"/>
        <v>0</v>
      </c>
      <c r="W13" s="1">
        <f t="shared" si="11"/>
        <v>0</v>
      </c>
      <c r="X13" s="1">
        <f t="shared" si="12"/>
        <v>0</v>
      </c>
      <c r="Y13" s="1">
        <f t="shared" si="13"/>
        <v>0</v>
      </c>
    </row>
    <row r="14" spans="1:25">
      <c r="A14" s="5">
        <v>39723</v>
      </c>
      <c r="B14" s="4"/>
      <c r="D14" s="1">
        <v>25</v>
      </c>
      <c r="E14" t="s">
        <v>20</v>
      </c>
      <c r="F14" t="s">
        <v>6</v>
      </c>
      <c r="G14" s="1" t="s">
        <v>169</v>
      </c>
      <c r="H14" t="s">
        <v>8</v>
      </c>
      <c r="I14" s="13">
        <f>SUM(R2:R189)</f>
        <v>923.10999999999956</v>
      </c>
      <c r="K14" s="1">
        <f t="shared" si="0"/>
        <v>25</v>
      </c>
      <c r="L14" s="1">
        <f t="shared" si="1"/>
        <v>0</v>
      </c>
      <c r="M14" s="1">
        <f t="shared" si="2"/>
        <v>0</v>
      </c>
      <c r="N14" s="1">
        <f t="shared" si="3"/>
        <v>0</v>
      </c>
      <c r="O14" s="1">
        <f t="shared" si="14"/>
        <v>25</v>
      </c>
      <c r="P14" s="1">
        <f t="shared" si="4"/>
        <v>0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0</v>
      </c>
      <c r="U14" s="1">
        <f t="shared" si="9"/>
        <v>0</v>
      </c>
      <c r="V14" s="1">
        <f t="shared" si="10"/>
        <v>0</v>
      </c>
      <c r="W14" s="1">
        <f t="shared" si="11"/>
        <v>0</v>
      </c>
      <c r="X14" s="1">
        <f t="shared" si="12"/>
        <v>0</v>
      </c>
      <c r="Y14" s="1">
        <f t="shared" si="13"/>
        <v>0</v>
      </c>
    </row>
    <row r="15" spans="1:25">
      <c r="A15" s="5">
        <v>39724</v>
      </c>
      <c r="B15" s="4"/>
      <c r="D15" s="1">
        <v>24.91</v>
      </c>
      <c r="E15" t="s">
        <v>20</v>
      </c>
      <c r="F15" t="s">
        <v>8</v>
      </c>
      <c r="G15" s="1" t="s">
        <v>234</v>
      </c>
      <c r="H15" t="s">
        <v>33</v>
      </c>
      <c r="I15" s="13">
        <f>SUM(S2:S199)</f>
        <v>460</v>
      </c>
      <c r="K15" s="1">
        <f t="shared" si="0"/>
        <v>24.91</v>
      </c>
      <c r="L15" s="1">
        <f t="shared" si="1"/>
        <v>0</v>
      </c>
      <c r="M15" s="1">
        <f t="shared" si="2"/>
        <v>0</v>
      </c>
      <c r="N15" s="1">
        <f t="shared" si="3"/>
        <v>0</v>
      </c>
      <c r="O15" s="1">
        <f t="shared" si="14"/>
        <v>0</v>
      </c>
      <c r="P15" s="1">
        <f t="shared" si="4"/>
        <v>0</v>
      </c>
      <c r="Q15" s="1">
        <f t="shared" si="5"/>
        <v>0</v>
      </c>
      <c r="R15" s="1">
        <f t="shared" si="6"/>
        <v>24.91</v>
      </c>
      <c r="S15" s="1">
        <f t="shared" si="7"/>
        <v>0</v>
      </c>
      <c r="T15" s="1">
        <f t="shared" si="8"/>
        <v>0</v>
      </c>
      <c r="U15" s="1">
        <f t="shared" si="9"/>
        <v>0</v>
      </c>
      <c r="V15" s="1">
        <f t="shared" si="10"/>
        <v>0</v>
      </c>
      <c r="W15" s="1">
        <f t="shared" si="11"/>
        <v>0</v>
      </c>
      <c r="X15" s="1">
        <f t="shared" si="12"/>
        <v>0</v>
      </c>
      <c r="Y15" s="1">
        <f t="shared" si="13"/>
        <v>0</v>
      </c>
    </row>
    <row r="16" spans="1:25">
      <c r="A16" s="5">
        <v>39725</v>
      </c>
      <c r="B16" s="1"/>
      <c r="D16" s="1">
        <v>24.9</v>
      </c>
      <c r="E16" t="s">
        <v>20</v>
      </c>
      <c r="F16" t="s">
        <v>8</v>
      </c>
      <c r="G16" s="1" t="s">
        <v>112</v>
      </c>
      <c r="I16" s="13">
        <f>SUM(I10:I15)</f>
        <v>4409.3099999999995</v>
      </c>
      <c r="K16" s="1">
        <f t="shared" si="0"/>
        <v>24.9</v>
      </c>
      <c r="L16" s="1">
        <f t="shared" si="1"/>
        <v>0</v>
      </c>
      <c r="M16" s="1">
        <f t="shared" si="2"/>
        <v>0</v>
      </c>
      <c r="N16" s="1">
        <f t="shared" si="3"/>
        <v>0</v>
      </c>
      <c r="O16" s="1">
        <f t="shared" si="14"/>
        <v>0</v>
      </c>
      <c r="P16" s="1">
        <f t="shared" si="4"/>
        <v>0</v>
      </c>
      <c r="Q16" s="1">
        <f t="shared" si="5"/>
        <v>0</v>
      </c>
      <c r="R16" s="1">
        <f t="shared" si="6"/>
        <v>24.9</v>
      </c>
      <c r="S16" s="1">
        <f t="shared" si="7"/>
        <v>0</v>
      </c>
      <c r="T16" s="1">
        <f t="shared" si="8"/>
        <v>0</v>
      </c>
      <c r="U16" s="1">
        <f t="shared" si="9"/>
        <v>0</v>
      </c>
      <c r="V16" s="1">
        <f t="shared" si="10"/>
        <v>0</v>
      </c>
      <c r="W16" s="1">
        <f t="shared" si="11"/>
        <v>0</v>
      </c>
      <c r="X16" s="1">
        <f t="shared" si="12"/>
        <v>0</v>
      </c>
      <c r="Y16" s="1">
        <f t="shared" si="13"/>
        <v>0</v>
      </c>
    </row>
    <row r="17" spans="1:25">
      <c r="A17" s="5">
        <v>39727</v>
      </c>
      <c r="B17" s="1"/>
      <c r="D17" s="1">
        <v>44.9</v>
      </c>
      <c r="E17" t="s">
        <v>20</v>
      </c>
      <c r="F17" t="s">
        <v>7</v>
      </c>
      <c r="G17" s="1" t="s">
        <v>143</v>
      </c>
      <c r="K17" s="1">
        <f t="shared" si="0"/>
        <v>44.9</v>
      </c>
      <c r="L17" s="1">
        <f t="shared" si="1"/>
        <v>0</v>
      </c>
      <c r="M17" s="1">
        <f t="shared" si="2"/>
        <v>0</v>
      </c>
      <c r="N17" s="1">
        <f t="shared" si="3"/>
        <v>44.9</v>
      </c>
      <c r="O17" s="1">
        <f t="shared" si="14"/>
        <v>0</v>
      </c>
      <c r="P17" s="1">
        <f t="shared" si="4"/>
        <v>0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0</v>
      </c>
      <c r="U17" s="1">
        <f t="shared" si="9"/>
        <v>0</v>
      </c>
      <c r="V17" s="1">
        <f t="shared" si="10"/>
        <v>0</v>
      </c>
      <c r="W17" s="1">
        <f t="shared" si="11"/>
        <v>0</v>
      </c>
      <c r="X17" s="1">
        <f t="shared" si="12"/>
        <v>0</v>
      </c>
      <c r="Y17" s="1">
        <f t="shared" si="13"/>
        <v>0</v>
      </c>
    </row>
    <row r="18" spans="1:25">
      <c r="A18" s="5">
        <v>39727</v>
      </c>
      <c r="B18" s="4"/>
      <c r="D18" s="1">
        <v>24.9</v>
      </c>
      <c r="E18" t="s">
        <v>20</v>
      </c>
      <c r="F18" t="s">
        <v>5</v>
      </c>
      <c r="G18" s="1" t="s">
        <v>115</v>
      </c>
      <c r="H18" t="s">
        <v>51</v>
      </c>
      <c r="I18" s="7">
        <f>SUM(T2:T151)</f>
        <v>1231</v>
      </c>
      <c r="K18" s="1">
        <f t="shared" si="0"/>
        <v>24.9</v>
      </c>
      <c r="L18" s="1">
        <f t="shared" si="1"/>
        <v>0</v>
      </c>
      <c r="M18" s="1">
        <f t="shared" si="2"/>
        <v>0</v>
      </c>
      <c r="N18" s="1">
        <f t="shared" si="3"/>
        <v>0</v>
      </c>
      <c r="O18" s="1">
        <f t="shared" si="14"/>
        <v>0</v>
      </c>
      <c r="P18" s="1">
        <f t="shared" si="4"/>
        <v>24.9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0</v>
      </c>
      <c r="U18" s="1">
        <f t="shared" si="9"/>
        <v>0</v>
      </c>
      <c r="V18" s="1">
        <f t="shared" si="10"/>
        <v>0</v>
      </c>
      <c r="W18" s="1">
        <f t="shared" si="11"/>
        <v>0</v>
      </c>
      <c r="X18" s="1">
        <f t="shared" si="12"/>
        <v>0</v>
      </c>
      <c r="Y18" s="1">
        <f t="shared" si="13"/>
        <v>0</v>
      </c>
    </row>
    <row r="19" spans="1:25">
      <c r="A19" s="5">
        <v>39727</v>
      </c>
      <c r="B19" s="4"/>
      <c r="D19" s="1">
        <v>9.9</v>
      </c>
      <c r="E19" t="s">
        <v>20</v>
      </c>
      <c r="F19" t="s">
        <v>5</v>
      </c>
      <c r="G19" t="s">
        <v>260</v>
      </c>
      <c r="H19" t="s">
        <v>126</v>
      </c>
      <c r="I19" s="7">
        <f>SUM(V2:V180)</f>
        <v>887.41000000000008</v>
      </c>
      <c r="K19" s="1">
        <f t="shared" si="0"/>
        <v>9.9</v>
      </c>
      <c r="L19" s="1">
        <f t="shared" si="1"/>
        <v>0</v>
      </c>
      <c r="M19" s="1">
        <f t="shared" si="2"/>
        <v>0</v>
      </c>
      <c r="N19" s="1">
        <f>IF(F19="caixa",D19,0)</f>
        <v>0</v>
      </c>
      <c r="O19" s="1">
        <f>IF(F19="bb",D19,0)</f>
        <v>0</v>
      </c>
      <c r="P19" s="1">
        <f>IF(F19="bradesco",D19,0)</f>
        <v>9.9</v>
      </c>
      <c r="Q19" s="1">
        <f>IF(F19="banco real",D19,0)</f>
        <v>0</v>
      </c>
      <c r="R19" s="1">
        <f>IF(F19="itau",D19,0)</f>
        <v>0</v>
      </c>
      <c r="S19" s="1">
        <f>IF(F19="pseg",D19,0)</f>
        <v>0</v>
      </c>
      <c r="T19" s="1">
        <f t="shared" si="8"/>
        <v>0</v>
      </c>
      <c r="U19" s="1">
        <f t="shared" si="9"/>
        <v>0</v>
      </c>
      <c r="V19" s="1">
        <f t="shared" si="10"/>
        <v>0</v>
      </c>
      <c r="W19" s="1">
        <f t="shared" si="11"/>
        <v>0</v>
      </c>
      <c r="X19" s="1">
        <f t="shared" si="12"/>
        <v>0</v>
      </c>
      <c r="Y19" s="1">
        <f t="shared" si="13"/>
        <v>0</v>
      </c>
    </row>
    <row r="20" spans="1:25">
      <c r="A20" s="5">
        <v>39727</v>
      </c>
      <c r="B20" s="1"/>
      <c r="D20" s="1">
        <v>44.9</v>
      </c>
      <c r="E20" t="s">
        <v>20</v>
      </c>
      <c r="F20" t="s">
        <v>8</v>
      </c>
      <c r="G20" s="1" t="s">
        <v>213</v>
      </c>
      <c r="H20" t="s">
        <v>19</v>
      </c>
      <c r="I20" s="7">
        <f>SUM(W2:W200)</f>
        <v>315</v>
      </c>
      <c r="K20" s="1">
        <f t="shared" si="0"/>
        <v>44.9</v>
      </c>
      <c r="L20" s="1">
        <f t="shared" si="1"/>
        <v>0</v>
      </c>
      <c r="M20" s="1">
        <f t="shared" si="2"/>
        <v>0</v>
      </c>
      <c r="N20" s="1">
        <f t="shared" si="3"/>
        <v>0</v>
      </c>
      <c r="O20" s="1">
        <f t="shared" si="14"/>
        <v>0</v>
      </c>
      <c r="P20" s="1">
        <f t="shared" si="4"/>
        <v>0</v>
      </c>
      <c r="Q20" s="1">
        <f t="shared" si="5"/>
        <v>0</v>
      </c>
      <c r="R20" s="1">
        <f t="shared" si="6"/>
        <v>44.9</v>
      </c>
      <c r="S20" s="1">
        <f t="shared" si="7"/>
        <v>0</v>
      </c>
      <c r="T20" s="1">
        <f t="shared" si="8"/>
        <v>0</v>
      </c>
      <c r="U20" s="1">
        <f t="shared" si="9"/>
        <v>0</v>
      </c>
      <c r="V20" s="1">
        <f t="shared" si="10"/>
        <v>0</v>
      </c>
      <c r="W20" s="1">
        <f t="shared" si="11"/>
        <v>0</v>
      </c>
      <c r="X20" s="1">
        <f t="shared" si="12"/>
        <v>0</v>
      </c>
      <c r="Y20" s="1">
        <f t="shared" si="13"/>
        <v>0</v>
      </c>
    </row>
    <row r="21" spans="1:25">
      <c r="A21" s="5">
        <v>39727</v>
      </c>
      <c r="B21" s="1"/>
      <c r="D21" s="1">
        <v>44.9</v>
      </c>
      <c r="E21" t="s">
        <v>20</v>
      </c>
      <c r="F21" t="s">
        <v>13</v>
      </c>
      <c r="G21" s="1" t="s">
        <v>116</v>
      </c>
      <c r="H21" t="s">
        <v>132</v>
      </c>
      <c r="I21" s="7">
        <f>SUM(X2:X200)</f>
        <v>1417.38</v>
      </c>
      <c r="K21" s="1">
        <f t="shared" si="0"/>
        <v>44.9</v>
      </c>
      <c r="L21" s="1">
        <f t="shared" si="1"/>
        <v>0</v>
      </c>
      <c r="M21" s="1">
        <f t="shared" si="2"/>
        <v>0</v>
      </c>
      <c r="N21" s="1">
        <f t="shared" si="3"/>
        <v>0</v>
      </c>
      <c r="O21" s="1">
        <f t="shared" si="14"/>
        <v>0</v>
      </c>
      <c r="P21" s="1">
        <f t="shared" si="4"/>
        <v>0</v>
      </c>
      <c r="Q21" s="1">
        <f t="shared" si="5"/>
        <v>44.9</v>
      </c>
      <c r="R21" s="1">
        <f t="shared" si="6"/>
        <v>0</v>
      </c>
      <c r="S21" s="1">
        <f t="shared" si="7"/>
        <v>0</v>
      </c>
      <c r="T21" s="1">
        <f t="shared" si="8"/>
        <v>0</v>
      </c>
      <c r="U21" s="1">
        <f t="shared" si="9"/>
        <v>0</v>
      </c>
      <c r="V21" s="1">
        <f t="shared" si="10"/>
        <v>0</v>
      </c>
      <c r="W21" s="1">
        <f t="shared" si="11"/>
        <v>0</v>
      </c>
      <c r="X21" s="1">
        <f t="shared" si="12"/>
        <v>0</v>
      </c>
      <c r="Y21" s="1">
        <f t="shared" si="13"/>
        <v>0</v>
      </c>
    </row>
    <row r="22" spans="1:25">
      <c r="A22" s="5">
        <v>39727</v>
      </c>
      <c r="B22" s="4"/>
      <c r="D22" s="1">
        <v>24.9</v>
      </c>
      <c r="E22" t="s">
        <v>20</v>
      </c>
      <c r="F22" t="s">
        <v>7</v>
      </c>
      <c r="G22" s="1" t="s">
        <v>261</v>
      </c>
      <c r="K22" s="1">
        <f t="shared" si="0"/>
        <v>24.9</v>
      </c>
      <c r="L22" s="1">
        <f t="shared" si="1"/>
        <v>0</v>
      </c>
      <c r="M22" s="1">
        <f t="shared" si="2"/>
        <v>0</v>
      </c>
      <c r="N22" s="1">
        <f t="shared" si="3"/>
        <v>24.9</v>
      </c>
      <c r="O22" s="1">
        <f t="shared" si="14"/>
        <v>0</v>
      </c>
      <c r="P22" s="1">
        <f t="shared" si="4"/>
        <v>0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0</v>
      </c>
      <c r="U22" s="1">
        <f t="shared" si="9"/>
        <v>0</v>
      </c>
      <c r="V22" s="1">
        <f t="shared" si="10"/>
        <v>0</v>
      </c>
      <c r="W22" s="1">
        <f t="shared" si="11"/>
        <v>0</v>
      </c>
      <c r="X22" s="1">
        <f t="shared" si="12"/>
        <v>0</v>
      </c>
      <c r="Y22" s="1">
        <f t="shared" si="13"/>
        <v>0</v>
      </c>
    </row>
    <row r="23" spans="1:25">
      <c r="A23" s="5">
        <v>39727</v>
      </c>
      <c r="B23" s="4"/>
      <c r="D23" s="1">
        <v>15</v>
      </c>
      <c r="E23" t="s">
        <v>107</v>
      </c>
      <c r="F23" t="s">
        <v>7</v>
      </c>
      <c r="G23" s="1" t="s">
        <v>261</v>
      </c>
      <c r="K23" s="1">
        <f t="shared" si="0"/>
        <v>0</v>
      </c>
      <c r="L23" s="1">
        <f t="shared" si="1"/>
        <v>0</v>
      </c>
      <c r="M23" s="1">
        <f t="shared" si="2"/>
        <v>0</v>
      </c>
      <c r="N23" s="1">
        <f t="shared" si="3"/>
        <v>15</v>
      </c>
      <c r="O23" s="1">
        <f t="shared" si="14"/>
        <v>0</v>
      </c>
      <c r="P23" s="1">
        <f t="shared" si="4"/>
        <v>0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0</v>
      </c>
      <c r="U23" s="1">
        <f t="shared" si="9"/>
        <v>0</v>
      </c>
      <c r="V23" s="1">
        <f t="shared" si="10"/>
        <v>0</v>
      </c>
      <c r="W23" s="1">
        <f t="shared" si="11"/>
        <v>0</v>
      </c>
      <c r="X23" s="1">
        <f t="shared" si="12"/>
        <v>0</v>
      </c>
      <c r="Y23" s="1">
        <f t="shared" si="13"/>
        <v>15</v>
      </c>
    </row>
    <row r="24" spans="1:25">
      <c r="A24" s="5">
        <v>39727</v>
      </c>
      <c r="B24" s="4"/>
      <c r="D24" s="1">
        <v>24.9</v>
      </c>
      <c r="E24" t="s">
        <v>20</v>
      </c>
      <c r="F24" t="s">
        <v>5</v>
      </c>
      <c r="G24" s="1" t="s">
        <v>262</v>
      </c>
      <c r="K24" s="1">
        <f t="shared" si="0"/>
        <v>24.9</v>
      </c>
      <c r="L24" s="1">
        <f t="shared" si="1"/>
        <v>0</v>
      </c>
      <c r="M24" s="1">
        <f t="shared" si="2"/>
        <v>0</v>
      </c>
      <c r="N24" s="1">
        <f t="shared" si="3"/>
        <v>0</v>
      </c>
      <c r="O24" s="1">
        <f t="shared" si="14"/>
        <v>0</v>
      </c>
      <c r="P24" s="1">
        <f t="shared" si="4"/>
        <v>24.9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0</v>
      </c>
      <c r="U24" s="1">
        <f t="shared" si="9"/>
        <v>0</v>
      </c>
      <c r="V24" s="1">
        <f t="shared" si="10"/>
        <v>0</v>
      </c>
      <c r="W24" s="1">
        <f t="shared" si="11"/>
        <v>0</v>
      </c>
      <c r="X24" s="1">
        <f t="shared" si="12"/>
        <v>0</v>
      </c>
      <c r="Y24" s="1">
        <f t="shared" si="13"/>
        <v>0</v>
      </c>
    </row>
    <row r="25" spans="1:25">
      <c r="A25" s="5">
        <v>39728</v>
      </c>
      <c r="B25" s="4"/>
      <c r="D25" s="1">
        <v>24.9</v>
      </c>
      <c r="E25" t="s">
        <v>20</v>
      </c>
      <c r="F25" t="s">
        <v>5</v>
      </c>
      <c r="G25" s="1" t="s">
        <v>210</v>
      </c>
      <c r="K25" s="1">
        <f t="shared" si="0"/>
        <v>24.9</v>
      </c>
      <c r="L25" s="1">
        <f t="shared" si="1"/>
        <v>0</v>
      </c>
      <c r="M25" s="1">
        <f t="shared" si="2"/>
        <v>0</v>
      </c>
      <c r="N25" s="1">
        <f t="shared" si="3"/>
        <v>0</v>
      </c>
      <c r="O25" s="1">
        <f t="shared" si="14"/>
        <v>0</v>
      </c>
      <c r="P25" s="1">
        <f t="shared" si="4"/>
        <v>24.9</v>
      </c>
      <c r="Q25" s="1">
        <f t="shared" si="5"/>
        <v>0</v>
      </c>
      <c r="R25" s="1">
        <f t="shared" si="6"/>
        <v>0</v>
      </c>
      <c r="S25" s="1">
        <f t="shared" si="7"/>
        <v>0</v>
      </c>
      <c r="T25" s="1">
        <f t="shared" si="8"/>
        <v>0</v>
      </c>
      <c r="U25" s="1">
        <f t="shared" si="9"/>
        <v>0</v>
      </c>
      <c r="V25" s="1">
        <f t="shared" si="10"/>
        <v>0</v>
      </c>
      <c r="W25" s="1">
        <f t="shared" si="11"/>
        <v>0</v>
      </c>
      <c r="X25" s="1">
        <f t="shared" si="12"/>
        <v>0</v>
      </c>
      <c r="Y25" s="1">
        <f t="shared" si="13"/>
        <v>0</v>
      </c>
    </row>
    <row r="26" spans="1:25">
      <c r="A26" s="5">
        <v>39728</v>
      </c>
      <c r="B26" s="1"/>
      <c r="D26" s="1">
        <v>22.9</v>
      </c>
      <c r="E26" t="s">
        <v>20</v>
      </c>
      <c r="F26" t="s">
        <v>5</v>
      </c>
      <c r="G26" s="1" t="s">
        <v>263</v>
      </c>
      <c r="K26" s="1">
        <f t="shared" si="0"/>
        <v>22.9</v>
      </c>
      <c r="L26" s="1">
        <f t="shared" si="1"/>
        <v>0</v>
      </c>
      <c r="M26" s="1">
        <f t="shared" si="2"/>
        <v>0</v>
      </c>
      <c r="N26" s="1">
        <f t="shared" si="3"/>
        <v>0</v>
      </c>
      <c r="O26" s="1">
        <f t="shared" si="14"/>
        <v>0</v>
      </c>
      <c r="P26" s="1">
        <f t="shared" si="4"/>
        <v>22.9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0</v>
      </c>
      <c r="U26" s="1">
        <f t="shared" si="9"/>
        <v>0</v>
      </c>
      <c r="V26" s="1">
        <f t="shared" si="10"/>
        <v>0</v>
      </c>
      <c r="W26" s="1">
        <f t="shared" si="11"/>
        <v>0</v>
      </c>
      <c r="X26" s="1">
        <f t="shared" si="12"/>
        <v>0</v>
      </c>
      <c r="Y26" s="1">
        <f t="shared" si="13"/>
        <v>0</v>
      </c>
    </row>
    <row r="27" spans="1:25">
      <c r="A27" s="5">
        <v>39728</v>
      </c>
      <c r="B27" s="1"/>
      <c r="D27" s="1">
        <v>40</v>
      </c>
      <c r="E27" t="s">
        <v>20</v>
      </c>
      <c r="F27" t="s">
        <v>8</v>
      </c>
      <c r="G27" s="1" t="s">
        <v>149</v>
      </c>
      <c r="K27" s="1">
        <f t="shared" si="0"/>
        <v>40</v>
      </c>
      <c r="L27" s="1">
        <f t="shared" si="1"/>
        <v>0</v>
      </c>
      <c r="M27" s="1">
        <f t="shared" si="2"/>
        <v>0</v>
      </c>
      <c r="N27" s="1">
        <f t="shared" si="3"/>
        <v>0</v>
      </c>
      <c r="O27" s="1">
        <f t="shared" si="14"/>
        <v>0</v>
      </c>
      <c r="P27" s="1">
        <f t="shared" si="4"/>
        <v>0</v>
      </c>
      <c r="Q27" s="1">
        <f t="shared" si="5"/>
        <v>0</v>
      </c>
      <c r="R27" s="1">
        <f t="shared" si="6"/>
        <v>40</v>
      </c>
      <c r="S27" s="1">
        <f t="shared" si="7"/>
        <v>0</v>
      </c>
      <c r="T27" s="1">
        <f t="shared" si="8"/>
        <v>0</v>
      </c>
      <c r="U27" s="1">
        <f t="shared" si="9"/>
        <v>0</v>
      </c>
      <c r="V27" s="1">
        <f t="shared" si="10"/>
        <v>0</v>
      </c>
      <c r="W27" s="1">
        <f t="shared" si="11"/>
        <v>0</v>
      </c>
      <c r="X27" s="1">
        <f t="shared" si="12"/>
        <v>0</v>
      </c>
      <c r="Y27" s="1">
        <f t="shared" si="13"/>
        <v>0</v>
      </c>
    </row>
    <row r="28" spans="1:25">
      <c r="A28" s="5">
        <v>39728</v>
      </c>
      <c r="B28" s="1"/>
      <c r="D28" s="1">
        <v>25</v>
      </c>
      <c r="E28" t="s">
        <v>20</v>
      </c>
      <c r="F28" t="s">
        <v>6</v>
      </c>
      <c r="G28" s="1" t="s">
        <v>264</v>
      </c>
      <c r="K28" s="1">
        <f t="shared" si="0"/>
        <v>25</v>
      </c>
      <c r="L28" s="1">
        <f t="shared" si="1"/>
        <v>0</v>
      </c>
      <c r="M28" s="1">
        <f t="shared" si="2"/>
        <v>0</v>
      </c>
      <c r="N28" s="1">
        <f t="shared" si="3"/>
        <v>0</v>
      </c>
      <c r="O28" s="1">
        <f t="shared" si="14"/>
        <v>25</v>
      </c>
      <c r="P28" s="1">
        <f t="shared" si="4"/>
        <v>0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0</v>
      </c>
      <c r="U28" s="1">
        <f t="shared" si="9"/>
        <v>0</v>
      </c>
      <c r="V28" s="1">
        <f t="shared" si="10"/>
        <v>0</v>
      </c>
      <c r="W28" s="1">
        <f t="shared" si="11"/>
        <v>0</v>
      </c>
      <c r="X28" s="1">
        <f t="shared" si="12"/>
        <v>0</v>
      </c>
      <c r="Y28" s="1">
        <f t="shared" si="13"/>
        <v>0</v>
      </c>
    </row>
    <row r="29" spans="1:25">
      <c r="A29" s="5">
        <v>39728</v>
      </c>
      <c r="B29" s="1"/>
      <c r="D29" s="1">
        <v>24.9</v>
      </c>
      <c r="E29" t="s">
        <v>20</v>
      </c>
      <c r="F29" t="s">
        <v>5</v>
      </c>
      <c r="G29" s="13" t="s">
        <v>265</v>
      </c>
      <c r="K29" s="1">
        <f t="shared" si="0"/>
        <v>24.9</v>
      </c>
      <c r="L29" s="1">
        <f t="shared" si="1"/>
        <v>0</v>
      </c>
      <c r="M29" s="1">
        <f t="shared" si="2"/>
        <v>0</v>
      </c>
      <c r="N29" s="1">
        <f t="shared" si="3"/>
        <v>0</v>
      </c>
      <c r="O29" s="1">
        <f t="shared" si="14"/>
        <v>0</v>
      </c>
      <c r="P29" s="1">
        <f t="shared" si="4"/>
        <v>24.9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0</v>
      </c>
      <c r="U29" s="1">
        <f t="shared" si="9"/>
        <v>0</v>
      </c>
      <c r="V29" s="1">
        <f t="shared" si="10"/>
        <v>0</v>
      </c>
      <c r="W29" s="1">
        <f t="shared" si="11"/>
        <v>0</v>
      </c>
      <c r="X29" s="1">
        <f t="shared" si="12"/>
        <v>0</v>
      </c>
      <c r="Y29" s="1">
        <f t="shared" si="13"/>
        <v>0</v>
      </c>
    </row>
    <row r="30" spans="1:25">
      <c r="A30" s="5">
        <v>39728</v>
      </c>
      <c r="B30" s="1"/>
      <c r="D30" s="1">
        <v>29.9</v>
      </c>
      <c r="E30" t="s">
        <v>20</v>
      </c>
      <c r="F30" t="s">
        <v>8</v>
      </c>
      <c r="G30" t="s">
        <v>54</v>
      </c>
      <c r="K30" s="1">
        <f t="shared" si="0"/>
        <v>29.9</v>
      </c>
      <c r="L30" s="1">
        <f t="shared" si="1"/>
        <v>0</v>
      </c>
      <c r="M30" s="1">
        <f t="shared" si="2"/>
        <v>0</v>
      </c>
      <c r="N30" s="1">
        <f t="shared" si="3"/>
        <v>0</v>
      </c>
      <c r="O30" s="1">
        <f t="shared" si="14"/>
        <v>0</v>
      </c>
      <c r="P30" s="1">
        <f t="shared" si="4"/>
        <v>0</v>
      </c>
      <c r="Q30" s="1">
        <f t="shared" si="5"/>
        <v>0</v>
      </c>
      <c r="R30" s="1">
        <f t="shared" si="6"/>
        <v>29.9</v>
      </c>
      <c r="S30" s="1">
        <f t="shared" si="7"/>
        <v>0</v>
      </c>
      <c r="T30" s="1">
        <f t="shared" si="8"/>
        <v>0</v>
      </c>
      <c r="U30" s="1">
        <f t="shared" si="9"/>
        <v>0</v>
      </c>
      <c r="V30" s="1">
        <f t="shared" si="10"/>
        <v>0</v>
      </c>
      <c r="W30" s="1">
        <f t="shared" si="11"/>
        <v>0</v>
      </c>
      <c r="X30" s="1">
        <f t="shared" si="12"/>
        <v>0</v>
      </c>
      <c r="Y30" s="1">
        <f t="shared" si="13"/>
        <v>0</v>
      </c>
    </row>
    <row r="31" spans="1:25">
      <c r="A31" s="5">
        <v>39728</v>
      </c>
      <c r="B31" s="1"/>
      <c r="D31" s="1">
        <v>24.9</v>
      </c>
      <c r="E31" t="s">
        <v>20</v>
      </c>
      <c r="F31" t="s">
        <v>13</v>
      </c>
      <c r="G31" s="13" t="s">
        <v>148</v>
      </c>
      <c r="K31" s="1">
        <f t="shared" si="0"/>
        <v>24.9</v>
      </c>
      <c r="L31" s="1">
        <f t="shared" si="1"/>
        <v>0</v>
      </c>
      <c r="M31" s="1">
        <f t="shared" si="2"/>
        <v>0</v>
      </c>
      <c r="N31" s="1">
        <f t="shared" si="3"/>
        <v>0</v>
      </c>
      <c r="O31" s="1">
        <f t="shared" si="14"/>
        <v>0</v>
      </c>
      <c r="P31" s="1">
        <f t="shared" si="4"/>
        <v>0</v>
      </c>
      <c r="Q31" s="1">
        <f t="shared" si="5"/>
        <v>24.9</v>
      </c>
      <c r="R31" s="1">
        <f t="shared" si="6"/>
        <v>0</v>
      </c>
      <c r="S31" s="1">
        <f t="shared" si="7"/>
        <v>0</v>
      </c>
      <c r="T31" s="1">
        <f t="shared" si="8"/>
        <v>0</v>
      </c>
      <c r="U31" s="1">
        <f t="shared" si="9"/>
        <v>0</v>
      </c>
      <c r="V31" s="1">
        <f t="shared" si="10"/>
        <v>0</v>
      </c>
      <c r="W31" s="1">
        <f t="shared" si="11"/>
        <v>0</v>
      </c>
      <c r="X31" s="1">
        <f t="shared" si="12"/>
        <v>0</v>
      </c>
      <c r="Y31" s="1">
        <f t="shared" si="13"/>
        <v>0</v>
      </c>
    </row>
    <row r="32" spans="1:25">
      <c r="A32" s="5">
        <v>39728</v>
      </c>
      <c r="B32" s="1"/>
      <c r="D32" s="1">
        <v>460</v>
      </c>
      <c r="E32" t="s">
        <v>33</v>
      </c>
      <c r="F32" t="s">
        <v>33</v>
      </c>
      <c r="G32" s="13"/>
      <c r="K32" s="1">
        <f t="shared" si="0"/>
        <v>0</v>
      </c>
      <c r="L32" s="1">
        <f t="shared" si="1"/>
        <v>0</v>
      </c>
      <c r="M32" s="1">
        <f t="shared" si="2"/>
        <v>0</v>
      </c>
      <c r="N32" s="1">
        <f t="shared" si="3"/>
        <v>0</v>
      </c>
      <c r="O32" s="1">
        <f t="shared" si="14"/>
        <v>0</v>
      </c>
      <c r="P32" s="1">
        <f t="shared" si="4"/>
        <v>0</v>
      </c>
      <c r="Q32" s="1">
        <f t="shared" si="5"/>
        <v>0</v>
      </c>
      <c r="R32" s="1">
        <f t="shared" si="6"/>
        <v>0</v>
      </c>
      <c r="S32" s="1">
        <f t="shared" si="7"/>
        <v>460</v>
      </c>
      <c r="T32" s="1">
        <f t="shared" si="8"/>
        <v>0</v>
      </c>
      <c r="U32" s="1">
        <f t="shared" si="9"/>
        <v>0</v>
      </c>
      <c r="V32" s="1">
        <f t="shared" si="10"/>
        <v>0</v>
      </c>
      <c r="W32" s="1">
        <f t="shared" si="11"/>
        <v>0</v>
      </c>
      <c r="X32" s="1">
        <f t="shared" si="12"/>
        <v>0</v>
      </c>
      <c r="Y32" s="1">
        <f t="shared" si="13"/>
        <v>0</v>
      </c>
    </row>
    <row r="33" spans="1:25">
      <c r="A33" s="5">
        <v>39728</v>
      </c>
      <c r="B33" s="1"/>
      <c r="D33" s="1">
        <v>22.9</v>
      </c>
      <c r="E33" t="s">
        <v>20</v>
      </c>
      <c r="F33" t="s">
        <v>5</v>
      </c>
      <c r="G33" s="13" t="s">
        <v>138</v>
      </c>
      <c r="K33" s="1">
        <f t="shared" si="0"/>
        <v>22.9</v>
      </c>
      <c r="L33" s="1">
        <f t="shared" si="1"/>
        <v>0</v>
      </c>
      <c r="M33" s="1">
        <f t="shared" si="2"/>
        <v>0</v>
      </c>
      <c r="N33" s="1">
        <f t="shared" si="3"/>
        <v>0</v>
      </c>
      <c r="O33" s="1">
        <f t="shared" si="14"/>
        <v>0</v>
      </c>
      <c r="P33" s="1">
        <f t="shared" si="4"/>
        <v>22.9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0</v>
      </c>
      <c r="U33" s="1">
        <f t="shared" si="9"/>
        <v>0</v>
      </c>
      <c r="V33" s="1">
        <f t="shared" si="10"/>
        <v>0</v>
      </c>
      <c r="W33" s="1">
        <f t="shared" si="11"/>
        <v>0</v>
      </c>
      <c r="X33" s="1">
        <f t="shared" si="12"/>
        <v>0</v>
      </c>
      <c r="Y33" s="1">
        <f t="shared" si="13"/>
        <v>0</v>
      </c>
    </row>
    <row r="34" spans="1:25">
      <c r="A34" s="5">
        <v>39729</v>
      </c>
      <c r="B34" s="1"/>
      <c r="D34" s="1">
        <v>24.9</v>
      </c>
      <c r="E34" t="s">
        <v>20</v>
      </c>
      <c r="F34" t="s">
        <v>6</v>
      </c>
      <c r="G34" s="13" t="s">
        <v>125</v>
      </c>
      <c r="K34" s="1">
        <f t="shared" si="0"/>
        <v>24.9</v>
      </c>
      <c r="L34" s="1">
        <f t="shared" si="1"/>
        <v>0</v>
      </c>
      <c r="M34" s="1">
        <f t="shared" si="2"/>
        <v>0</v>
      </c>
      <c r="N34" s="1">
        <f t="shared" si="3"/>
        <v>0</v>
      </c>
      <c r="O34" s="1">
        <f t="shared" si="14"/>
        <v>24.9</v>
      </c>
      <c r="P34" s="1">
        <f t="shared" si="4"/>
        <v>0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0</v>
      </c>
      <c r="U34" s="1">
        <f t="shared" si="9"/>
        <v>0</v>
      </c>
      <c r="V34" s="1">
        <f t="shared" si="10"/>
        <v>0</v>
      </c>
      <c r="W34" s="1">
        <f t="shared" si="11"/>
        <v>0</v>
      </c>
      <c r="X34" s="1">
        <f t="shared" si="12"/>
        <v>0</v>
      </c>
      <c r="Y34" s="1">
        <f t="shared" si="13"/>
        <v>0</v>
      </c>
    </row>
    <row r="35" spans="1:25">
      <c r="A35" s="5">
        <v>39729</v>
      </c>
      <c r="B35" s="1"/>
      <c r="D35" s="1">
        <v>84.9</v>
      </c>
      <c r="E35" t="s">
        <v>20</v>
      </c>
      <c r="F35" t="s">
        <v>5</v>
      </c>
      <c r="G35" s="13" t="s">
        <v>266</v>
      </c>
      <c r="K35" s="1">
        <f t="shared" si="0"/>
        <v>84.9</v>
      </c>
      <c r="L35" s="1">
        <f t="shared" si="1"/>
        <v>0</v>
      </c>
      <c r="M35" s="1">
        <f t="shared" si="2"/>
        <v>0</v>
      </c>
      <c r="N35" s="1">
        <f t="shared" si="3"/>
        <v>0</v>
      </c>
      <c r="O35" s="1">
        <f t="shared" si="14"/>
        <v>0</v>
      </c>
      <c r="P35" s="1">
        <f t="shared" si="4"/>
        <v>84.9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0</v>
      </c>
      <c r="U35" s="1">
        <f t="shared" si="9"/>
        <v>0</v>
      </c>
      <c r="V35" s="1">
        <f t="shared" si="10"/>
        <v>0</v>
      </c>
      <c r="W35" s="1">
        <f t="shared" si="11"/>
        <v>0</v>
      </c>
      <c r="X35" s="1">
        <f t="shared" si="12"/>
        <v>0</v>
      </c>
      <c r="Y35" s="1">
        <f t="shared" si="13"/>
        <v>0</v>
      </c>
    </row>
    <row r="36" spans="1:25">
      <c r="A36" s="5">
        <v>39729</v>
      </c>
      <c r="B36" s="1"/>
      <c r="D36" s="1">
        <v>20.9</v>
      </c>
      <c r="E36" t="s">
        <v>20</v>
      </c>
      <c r="F36" t="s">
        <v>8</v>
      </c>
      <c r="G36" s="13" t="s">
        <v>267</v>
      </c>
      <c r="K36" s="1">
        <f t="shared" si="0"/>
        <v>20.9</v>
      </c>
      <c r="L36" s="1">
        <f t="shared" si="1"/>
        <v>0</v>
      </c>
      <c r="M36" s="1">
        <f t="shared" si="2"/>
        <v>0</v>
      </c>
      <c r="N36" s="1">
        <f t="shared" si="3"/>
        <v>0</v>
      </c>
      <c r="O36" s="1">
        <f t="shared" si="14"/>
        <v>0</v>
      </c>
      <c r="P36" s="1">
        <f t="shared" si="4"/>
        <v>0</v>
      </c>
      <c r="Q36" s="1">
        <f t="shared" si="5"/>
        <v>0</v>
      </c>
      <c r="R36" s="1">
        <f t="shared" si="6"/>
        <v>20.9</v>
      </c>
      <c r="S36" s="1">
        <f t="shared" si="7"/>
        <v>0</v>
      </c>
      <c r="T36" s="1">
        <f t="shared" si="8"/>
        <v>0</v>
      </c>
      <c r="U36" s="1">
        <f t="shared" si="9"/>
        <v>0</v>
      </c>
      <c r="V36" s="1">
        <f t="shared" si="10"/>
        <v>0</v>
      </c>
      <c r="W36" s="1">
        <f t="shared" si="11"/>
        <v>0</v>
      </c>
      <c r="X36" s="1">
        <f t="shared" si="12"/>
        <v>0</v>
      </c>
      <c r="Y36" s="1">
        <f t="shared" si="13"/>
        <v>0</v>
      </c>
    </row>
    <row r="37" spans="1:25">
      <c r="A37" s="5">
        <v>39729</v>
      </c>
      <c r="B37" s="1"/>
      <c r="D37" s="1">
        <v>24.9</v>
      </c>
      <c r="E37" t="s">
        <v>20</v>
      </c>
      <c r="F37" t="s">
        <v>13</v>
      </c>
      <c r="G37" s="13" t="s">
        <v>268</v>
      </c>
      <c r="K37" s="1">
        <f t="shared" si="0"/>
        <v>24.9</v>
      </c>
      <c r="L37" s="1">
        <f t="shared" si="1"/>
        <v>0</v>
      </c>
      <c r="M37" s="1">
        <f t="shared" si="2"/>
        <v>0</v>
      </c>
      <c r="N37" s="1">
        <f t="shared" si="3"/>
        <v>0</v>
      </c>
      <c r="O37" s="1">
        <f t="shared" si="14"/>
        <v>0</v>
      </c>
      <c r="P37" s="1">
        <f t="shared" si="4"/>
        <v>0</v>
      </c>
      <c r="Q37" s="1">
        <f t="shared" si="5"/>
        <v>24.9</v>
      </c>
      <c r="R37" s="1">
        <f t="shared" si="6"/>
        <v>0</v>
      </c>
      <c r="S37" s="1">
        <f t="shared" si="7"/>
        <v>0</v>
      </c>
      <c r="T37" s="1">
        <f t="shared" si="8"/>
        <v>0</v>
      </c>
      <c r="U37" s="1">
        <f t="shared" si="9"/>
        <v>0</v>
      </c>
      <c r="V37" s="1">
        <f t="shared" si="10"/>
        <v>0</v>
      </c>
      <c r="W37" s="1">
        <f t="shared" si="11"/>
        <v>0</v>
      </c>
      <c r="X37" s="1">
        <f t="shared" si="12"/>
        <v>0</v>
      </c>
      <c r="Y37" s="1">
        <f t="shared" si="13"/>
        <v>0</v>
      </c>
    </row>
    <row r="38" spans="1:25">
      <c r="A38" s="5">
        <v>39730</v>
      </c>
      <c r="B38" s="1"/>
      <c r="D38" s="1">
        <v>24.9</v>
      </c>
      <c r="E38" t="s">
        <v>20</v>
      </c>
      <c r="F38" t="s">
        <v>6</v>
      </c>
      <c r="G38" s="13" t="s">
        <v>269</v>
      </c>
      <c r="K38" s="1">
        <f t="shared" si="0"/>
        <v>24.9</v>
      </c>
      <c r="L38" s="1">
        <f t="shared" si="1"/>
        <v>0</v>
      </c>
      <c r="M38" s="1">
        <f t="shared" si="2"/>
        <v>0</v>
      </c>
      <c r="N38" s="1">
        <f t="shared" si="3"/>
        <v>0</v>
      </c>
      <c r="O38" s="1">
        <f t="shared" si="14"/>
        <v>24.9</v>
      </c>
      <c r="P38" s="1">
        <f t="shared" si="4"/>
        <v>0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0</v>
      </c>
      <c r="U38" s="1">
        <f t="shared" si="9"/>
        <v>0</v>
      </c>
      <c r="V38" s="1">
        <f t="shared" si="10"/>
        <v>0</v>
      </c>
      <c r="W38" s="1">
        <f t="shared" si="11"/>
        <v>0</v>
      </c>
      <c r="X38" s="1">
        <f t="shared" si="12"/>
        <v>0</v>
      </c>
      <c r="Y38" s="1">
        <f t="shared" si="13"/>
        <v>0</v>
      </c>
    </row>
    <row r="39" spans="1:25">
      <c r="A39" s="5">
        <v>39730</v>
      </c>
      <c r="B39" s="1"/>
      <c r="D39" s="1">
        <v>24.9</v>
      </c>
      <c r="E39" t="s">
        <v>20</v>
      </c>
      <c r="F39" t="s">
        <v>5</v>
      </c>
      <c r="G39" s="13" t="s">
        <v>224</v>
      </c>
      <c r="K39" s="1">
        <f t="shared" si="0"/>
        <v>24.9</v>
      </c>
      <c r="L39" s="1">
        <f t="shared" si="1"/>
        <v>0</v>
      </c>
      <c r="M39" s="1">
        <f t="shared" si="2"/>
        <v>0</v>
      </c>
      <c r="N39" s="1">
        <f t="shared" si="3"/>
        <v>0</v>
      </c>
      <c r="O39" s="1">
        <f t="shared" si="14"/>
        <v>0</v>
      </c>
      <c r="P39" s="1">
        <f t="shared" si="4"/>
        <v>24.9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0</v>
      </c>
      <c r="U39" s="1">
        <f t="shared" si="9"/>
        <v>0</v>
      </c>
      <c r="V39" s="1">
        <f t="shared" si="10"/>
        <v>0</v>
      </c>
      <c r="W39" s="1">
        <f t="shared" si="11"/>
        <v>0</v>
      </c>
      <c r="X39" s="1">
        <f t="shared" si="12"/>
        <v>0</v>
      </c>
      <c r="Y39" s="1">
        <f t="shared" si="13"/>
        <v>0</v>
      </c>
    </row>
    <row r="40" spans="1:25">
      <c r="A40" s="5">
        <v>39730</v>
      </c>
      <c r="B40" s="1"/>
      <c r="D40" s="1">
        <v>24.9</v>
      </c>
      <c r="E40" t="s">
        <v>20</v>
      </c>
      <c r="F40" t="s">
        <v>5</v>
      </c>
      <c r="G40" s="13" t="s">
        <v>166</v>
      </c>
      <c r="K40" s="1">
        <f t="shared" si="0"/>
        <v>24.9</v>
      </c>
      <c r="L40" s="1">
        <f t="shared" si="1"/>
        <v>0</v>
      </c>
      <c r="M40" s="1">
        <f t="shared" si="2"/>
        <v>0</v>
      </c>
      <c r="N40" s="1">
        <f t="shared" si="3"/>
        <v>0</v>
      </c>
      <c r="O40" s="1">
        <f t="shared" si="14"/>
        <v>0</v>
      </c>
      <c r="P40" s="1">
        <f t="shared" si="4"/>
        <v>24.9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0</v>
      </c>
      <c r="U40" s="1">
        <f t="shared" si="9"/>
        <v>0</v>
      </c>
      <c r="V40" s="1">
        <f t="shared" si="10"/>
        <v>0</v>
      </c>
      <c r="W40" s="1">
        <f t="shared" si="11"/>
        <v>0</v>
      </c>
      <c r="X40" s="1">
        <f t="shared" si="12"/>
        <v>0</v>
      </c>
      <c r="Y40" s="1">
        <f t="shared" si="13"/>
        <v>0</v>
      </c>
    </row>
    <row r="41" spans="1:25">
      <c r="A41" s="5">
        <v>39730</v>
      </c>
      <c r="B41" s="1"/>
      <c r="D41" s="1">
        <v>44.9</v>
      </c>
      <c r="E41" t="s">
        <v>20</v>
      </c>
      <c r="F41" t="s">
        <v>5</v>
      </c>
      <c r="G41" s="13" t="s">
        <v>270</v>
      </c>
      <c r="K41" s="1">
        <f t="shared" si="0"/>
        <v>44.9</v>
      </c>
      <c r="L41" s="1">
        <f t="shared" si="1"/>
        <v>0</v>
      </c>
      <c r="M41" s="1">
        <f t="shared" si="2"/>
        <v>0</v>
      </c>
      <c r="N41" s="1">
        <f t="shared" si="3"/>
        <v>0</v>
      </c>
      <c r="O41" s="1">
        <f t="shared" si="14"/>
        <v>0</v>
      </c>
      <c r="P41" s="1">
        <f t="shared" si="4"/>
        <v>44.9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0</v>
      </c>
      <c r="U41" s="1">
        <f t="shared" si="9"/>
        <v>0</v>
      </c>
      <c r="V41" s="1">
        <f t="shared" si="10"/>
        <v>0</v>
      </c>
      <c r="W41" s="1">
        <f t="shared" si="11"/>
        <v>0</v>
      </c>
      <c r="X41" s="1">
        <f t="shared" si="12"/>
        <v>0</v>
      </c>
      <c r="Y41" s="1">
        <f t="shared" si="13"/>
        <v>0</v>
      </c>
    </row>
    <row r="42" spans="1:25">
      <c r="A42" s="5">
        <v>39730</v>
      </c>
      <c r="B42" s="1"/>
      <c r="D42" s="1">
        <v>9.9</v>
      </c>
      <c r="E42" t="s">
        <v>20</v>
      </c>
      <c r="F42" t="s">
        <v>5</v>
      </c>
      <c r="G42" s="13" t="s">
        <v>157</v>
      </c>
      <c r="K42" s="1">
        <f t="shared" si="0"/>
        <v>9.9</v>
      </c>
      <c r="L42" s="1">
        <f t="shared" si="1"/>
        <v>0</v>
      </c>
      <c r="M42" s="1">
        <f t="shared" si="2"/>
        <v>0</v>
      </c>
      <c r="N42" s="1">
        <f t="shared" si="3"/>
        <v>0</v>
      </c>
      <c r="O42" s="1">
        <f t="shared" si="14"/>
        <v>0</v>
      </c>
      <c r="P42" s="1">
        <f t="shared" si="4"/>
        <v>9.9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0</v>
      </c>
      <c r="U42" s="1">
        <f t="shared" si="9"/>
        <v>0</v>
      </c>
      <c r="V42" s="1">
        <f t="shared" si="10"/>
        <v>0</v>
      </c>
      <c r="W42" s="1">
        <f t="shared" si="11"/>
        <v>0</v>
      </c>
      <c r="X42" s="1">
        <f t="shared" si="12"/>
        <v>0</v>
      </c>
      <c r="Y42" s="1">
        <f t="shared" si="13"/>
        <v>0</v>
      </c>
    </row>
    <row r="43" spans="1:25">
      <c r="A43" s="5">
        <v>39730</v>
      </c>
      <c r="B43" s="1"/>
      <c r="D43" s="1">
        <v>9.9</v>
      </c>
      <c r="E43" t="s">
        <v>20</v>
      </c>
      <c r="F43" t="s">
        <v>5</v>
      </c>
      <c r="G43" s="13" t="s">
        <v>271</v>
      </c>
      <c r="K43" s="1">
        <f t="shared" si="0"/>
        <v>9.9</v>
      </c>
      <c r="L43" s="1">
        <f t="shared" si="1"/>
        <v>0</v>
      </c>
      <c r="M43" s="1">
        <f t="shared" si="2"/>
        <v>0</v>
      </c>
      <c r="N43" s="1">
        <f t="shared" si="3"/>
        <v>0</v>
      </c>
      <c r="O43" s="1">
        <f t="shared" si="14"/>
        <v>0</v>
      </c>
      <c r="P43" s="1">
        <f t="shared" si="4"/>
        <v>9.9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0</v>
      </c>
      <c r="U43" s="1">
        <f t="shared" si="9"/>
        <v>0</v>
      </c>
      <c r="V43" s="1">
        <f t="shared" si="10"/>
        <v>0</v>
      </c>
      <c r="W43" s="1">
        <f t="shared" si="11"/>
        <v>0</v>
      </c>
      <c r="X43" s="1">
        <f t="shared" si="12"/>
        <v>0</v>
      </c>
      <c r="Y43" s="1">
        <f t="shared" si="13"/>
        <v>0</v>
      </c>
    </row>
    <row r="44" spans="1:25">
      <c r="A44" s="5">
        <v>39731</v>
      </c>
      <c r="B44" s="1"/>
      <c r="D44" s="1">
        <v>33.9</v>
      </c>
      <c r="E44" t="s">
        <v>20</v>
      </c>
      <c r="F44" t="s">
        <v>13</v>
      </c>
      <c r="G44" s="13" t="s">
        <v>62</v>
      </c>
      <c r="K44" s="1">
        <f>IF(E44="lojas",D44,0)</f>
        <v>33.9</v>
      </c>
      <c r="L44" s="1">
        <f>IF(E44="lanhouse",D44,0)</f>
        <v>0</v>
      </c>
      <c r="M44" s="1">
        <f>IF(E44="celular",D44,0)</f>
        <v>0</v>
      </c>
      <c r="N44" s="1">
        <f>IF(F44="caixa",D44,0)</f>
        <v>0</v>
      </c>
      <c r="O44" s="1">
        <f>IF(F44="bb",D44,0)</f>
        <v>0</v>
      </c>
      <c r="P44" s="1">
        <f>IF(F44="bradesco",D44,0)</f>
        <v>0</v>
      </c>
      <c r="Q44" s="1">
        <f>IF(F44="banco real",D44,0)</f>
        <v>33.9</v>
      </c>
      <c r="R44" s="1">
        <f>IF(F44="itau",D44,0)</f>
        <v>0</v>
      </c>
      <c r="S44" s="1">
        <f>IF(F44="pseg",D44,0)</f>
        <v>0</v>
      </c>
      <c r="T44" s="1">
        <f>IF(C44="pessoal",B44,0)</f>
        <v>0</v>
      </c>
      <c r="U44" s="1">
        <f>IF(E44="dominios",D44,0)</f>
        <v>0</v>
      </c>
      <c r="V44" s="1">
        <f t="shared" si="10"/>
        <v>0</v>
      </c>
      <c r="W44" s="1">
        <f t="shared" si="11"/>
        <v>0</v>
      </c>
      <c r="X44" s="1">
        <f t="shared" si="12"/>
        <v>0</v>
      </c>
      <c r="Y44" s="1">
        <f t="shared" si="13"/>
        <v>0</v>
      </c>
    </row>
    <row r="45" spans="1:25">
      <c r="A45" s="5">
        <v>39731</v>
      </c>
      <c r="B45" s="1"/>
      <c r="D45" s="1">
        <v>24.9</v>
      </c>
      <c r="E45" t="s">
        <v>20</v>
      </c>
      <c r="F45" t="s">
        <v>6</v>
      </c>
      <c r="G45" s="13" t="s">
        <v>72</v>
      </c>
      <c r="K45" s="1">
        <f>IF(E45="lojas",D45,0)</f>
        <v>24.9</v>
      </c>
      <c r="L45" s="1">
        <f>IF(E45="lanhouse",D45,0)</f>
        <v>0</v>
      </c>
      <c r="M45" s="1">
        <f>IF(E45="celular",D45,0)</f>
        <v>0</v>
      </c>
      <c r="N45" s="1">
        <f>IF(F45="caixa",D45,0)</f>
        <v>0</v>
      </c>
      <c r="O45" s="1">
        <f>IF(F45="bb",D45,0)</f>
        <v>24.9</v>
      </c>
      <c r="P45" s="1">
        <f>IF(F45="bradesco",D45,0)</f>
        <v>0</v>
      </c>
      <c r="Q45" s="1">
        <f>IF(F45="banco real",D45,0)</f>
        <v>0</v>
      </c>
      <c r="R45" s="1">
        <f>IF(F45="itau",D45,0)</f>
        <v>0</v>
      </c>
      <c r="S45" s="1">
        <f>IF(F45="pseg",D45,0)</f>
        <v>0</v>
      </c>
      <c r="T45" s="1">
        <f>IF(C45="pessoal",B45,0)</f>
        <v>0</v>
      </c>
      <c r="U45" s="1">
        <f>IF(E45="dominios",D45,0)</f>
        <v>0</v>
      </c>
      <c r="V45" s="1">
        <f t="shared" si="10"/>
        <v>0</v>
      </c>
      <c r="W45" s="1">
        <f t="shared" si="11"/>
        <v>0</v>
      </c>
      <c r="X45" s="1">
        <f t="shared" si="12"/>
        <v>0</v>
      </c>
      <c r="Y45" s="1">
        <f t="shared" si="13"/>
        <v>0</v>
      </c>
    </row>
    <row r="46" spans="1:25">
      <c r="A46" s="5">
        <v>39731</v>
      </c>
      <c r="B46" s="1"/>
      <c r="D46" s="1">
        <v>65</v>
      </c>
      <c r="E46" t="s">
        <v>20</v>
      </c>
      <c r="F46" t="s">
        <v>5</v>
      </c>
      <c r="G46" s="13" t="s">
        <v>85</v>
      </c>
      <c r="K46" s="1">
        <f>IF(E46="lojas",D46,0)</f>
        <v>65</v>
      </c>
      <c r="L46" s="1">
        <f>IF(E46="lanhouse",D46,0)</f>
        <v>0</v>
      </c>
      <c r="M46" s="1">
        <f>IF(E46="celular",D46,0)</f>
        <v>0</v>
      </c>
      <c r="N46" s="1">
        <f>IF(F46="caixa",D46,0)</f>
        <v>0</v>
      </c>
      <c r="O46" s="1">
        <f>IF(F46="bb",D46,0)</f>
        <v>0</v>
      </c>
      <c r="P46" s="1">
        <f>IF(F46="bradesco",D46,0)</f>
        <v>65</v>
      </c>
      <c r="Q46" s="1">
        <f>IF(F46="banco real",D46,0)</f>
        <v>0</v>
      </c>
      <c r="R46" s="1">
        <f>IF(F46="itau",D46,0)</f>
        <v>0</v>
      </c>
      <c r="S46" s="1">
        <f>IF(F46="pseg",D46,0)</f>
        <v>0</v>
      </c>
      <c r="T46" s="1">
        <f>IF(C46="pessoal",B46,0)</f>
        <v>0</v>
      </c>
      <c r="U46" s="1">
        <f>IF(E46="dominios",D46,0)</f>
        <v>0</v>
      </c>
      <c r="V46" s="1">
        <f t="shared" si="10"/>
        <v>0</v>
      </c>
      <c r="W46" s="1">
        <f t="shared" si="11"/>
        <v>0</v>
      </c>
      <c r="X46" s="1">
        <f t="shared" si="12"/>
        <v>0</v>
      </c>
      <c r="Y46" s="1">
        <f t="shared" si="13"/>
        <v>0</v>
      </c>
    </row>
    <row r="47" spans="1:25">
      <c r="A47" s="5">
        <v>39731</v>
      </c>
      <c r="B47" s="1"/>
      <c r="D47" s="1">
        <v>24.9</v>
      </c>
      <c r="E47" t="s">
        <v>20</v>
      </c>
      <c r="F47" t="s">
        <v>5</v>
      </c>
      <c r="G47" s="13" t="s">
        <v>272</v>
      </c>
      <c r="K47" s="1">
        <f>IF(E47="lojas",D47,0)</f>
        <v>24.9</v>
      </c>
      <c r="L47" s="1">
        <f>IF(E47="lanhouse",D47,0)</f>
        <v>0</v>
      </c>
      <c r="M47" s="1">
        <f>IF(E47="celular",D47,0)</f>
        <v>0</v>
      </c>
      <c r="N47" s="1">
        <f>IF(F47="caixa",D47,0)</f>
        <v>0</v>
      </c>
      <c r="O47" s="1">
        <f>IF(F47="bb",D47,0)</f>
        <v>0</v>
      </c>
      <c r="P47" s="1">
        <f>IF(F47="bradesco",D47,0)</f>
        <v>24.9</v>
      </c>
      <c r="Q47" s="1">
        <f>IF(F47="banco real",D47,0)</f>
        <v>0</v>
      </c>
      <c r="R47" s="1">
        <f>IF(F47="itau",D47,0)</f>
        <v>0</v>
      </c>
      <c r="S47" s="1">
        <f>IF(F47="pseg",D47,0)</f>
        <v>0</v>
      </c>
      <c r="T47" s="1">
        <f>IF(C47="pessoal",B47,0)</f>
        <v>0</v>
      </c>
      <c r="U47" s="1">
        <f>IF(E47="dominios",D47,0)</f>
        <v>0</v>
      </c>
      <c r="V47" s="1">
        <f t="shared" si="10"/>
        <v>0</v>
      </c>
      <c r="W47" s="1">
        <f t="shared" si="11"/>
        <v>0</v>
      </c>
      <c r="X47" s="1">
        <f t="shared" si="12"/>
        <v>0</v>
      </c>
      <c r="Y47" s="1">
        <f t="shared" si="13"/>
        <v>0</v>
      </c>
    </row>
    <row r="48" spans="1:25">
      <c r="A48" s="5">
        <v>39731</v>
      </c>
      <c r="B48" s="1"/>
      <c r="D48" s="1">
        <v>64.900000000000006</v>
      </c>
      <c r="E48" t="s">
        <v>20</v>
      </c>
      <c r="F48" t="s">
        <v>8</v>
      </c>
      <c r="G48" s="13" t="s">
        <v>273</v>
      </c>
      <c r="K48" s="1">
        <f>IF(E48="lojas",D48,0)</f>
        <v>64.900000000000006</v>
      </c>
      <c r="L48" s="1">
        <f>IF(E48="lanhouse",D48,0)</f>
        <v>0</v>
      </c>
      <c r="M48" s="1">
        <f>IF(E48="celular",D48,0)</f>
        <v>0</v>
      </c>
      <c r="N48" s="1">
        <f>IF(F48="caixa",D48,0)</f>
        <v>0</v>
      </c>
      <c r="O48" s="1">
        <f>IF(F48="bb",D48,0)</f>
        <v>0</v>
      </c>
      <c r="P48" s="1">
        <f>IF(F48="bradesco",D48,0)</f>
        <v>0</v>
      </c>
      <c r="Q48" s="1">
        <f>IF(F48="banco real",D48,0)</f>
        <v>0</v>
      </c>
      <c r="R48" s="1">
        <f>IF(F48="itau",D48,0)</f>
        <v>64.900000000000006</v>
      </c>
      <c r="S48" s="1">
        <f>IF(F48="pseg",D48,0)</f>
        <v>0</v>
      </c>
      <c r="T48" s="1">
        <f>IF(C48="pessoal",B48,0)</f>
        <v>0</v>
      </c>
      <c r="U48" s="1">
        <f>IF(E48="dominios",D48,0)</f>
        <v>0</v>
      </c>
      <c r="V48" s="1">
        <f t="shared" si="10"/>
        <v>0</v>
      </c>
      <c r="W48" s="1">
        <f t="shared" si="11"/>
        <v>0</v>
      </c>
      <c r="X48" s="1">
        <f t="shared" si="12"/>
        <v>0</v>
      </c>
      <c r="Y48" s="1">
        <f t="shared" si="13"/>
        <v>0</v>
      </c>
    </row>
    <row r="49" spans="1:25">
      <c r="A49" s="5">
        <v>39731</v>
      </c>
      <c r="B49" s="1"/>
      <c r="D49" s="1">
        <v>24.9</v>
      </c>
      <c r="E49" t="s">
        <v>20</v>
      </c>
      <c r="F49" t="s">
        <v>6</v>
      </c>
      <c r="G49" s="13" t="s">
        <v>65</v>
      </c>
      <c r="K49" s="1">
        <f t="shared" si="0"/>
        <v>24.9</v>
      </c>
      <c r="L49" s="1">
        <f t="shared" si="1"/>
        <v>0</v>
      </c>
      <c r="M49" s="1">
        <f t="shared" si="2"/>
        <v>0</v>
      </c>
      <c r="N49" s="1">
        <f t="shared" si="3"/>
        <v>0</v>
      </c>
      <c r="O49" s="1">
        <f t="shared" si="14"/>
        <v>24.9</v>
      </c>
      <c r="P49" s="1">
        <f t="shared" si="4"/>
        <v>0</v>
      </c>
      <c r="Q49" s="1">
        <f t="shared" si="5"/>
        <v>0</v>
      </c>
      <c r="R49" s="1">
        <f t="shared" si="6"/>
        <v>0</v>
      </c>
      <c r="S49" s="1">
        <f t="shared" si="7"/>
        <v>0</v>
      </c>
      <c r="T49" s="1">
        <f t="shared" si="8"/>
        <v>0</v>
      </c>
      <c r="U49" s="1">
        <f t="shared" si="9"/>
        <v>0</v>
      </c>
      <c r="V49" s="1">
        <f t="shared" si="10"/>
        <v>0</v>
      </c>
      <c r="W49" s="1">
        <f t="shared" si="11"/>
        <v>0</v>
      </c>
      <c r="X49" s="1">
        <f t="shared" si="12"/>
        <v>0</v>
      </c>
      <c r="Y49" s="1">
        <f t="shared" si="13"/>
        <v>0</v>
      </c>
    </row>
    <row r="50" spans="1:25">
      <c r="A50" s="5">
        <v>39731</v>
      </c>
      <c r="B50" s="1"/>
      <c r="D50" s="1">
        <v>24.9</v>
      </c>
      <c r="E50" t="s">
        <v>20</v>
      </c>
      <c r="F50" t="s">
        <v>7</v>
      </c>
      <c r="G50" s="13" t="s">
        <v>274</v>
      </c>
      <c r="K50" s="1">
        <f t="shared" si="0"/>
        <v>24.9</v>
      </c>
      <c r="L50" s="1">
        <f t="shared" si="1"/>
        <v>0</v>
      </c>
      <c r="M50" s="1">
        <f t="shared" si="2"/>
        <v>0</v>
      </c>
      <c r="N50" s="1">
        <f t="shared" si="3"/>
        <v>24.9</v>
      </c>
      <c r="O50" s="1">
        <f t="shared" si="14"/>
        <v>0</v>
      </c>
      <c r="P50" s="1">
        <f t="shared" si="4"/>
        <v>0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0</v>
      </c>
      <c r="U50" s="1">
        <f t="shared" si="9"/>
        <v>0</v>
      </c>
      <c r="V50" s="1">
        <f t="shared" si="10"/>
        <v>0</v>
      </c>
      <c r="W50" s="1">
        <f t="shared" si="11"/>
        <v>0</v>
      </c>
      <c r="X50" s="1">
        <f t="shared" si="12"/>
        <v>0</v>
      </c>
      <c r="Y50" s="1">
        <f t="shared" si="13"/>
        <v>0</v>
      </c>
    </row>
    <row r="51" spans="1:25">
      <c r="A51" s="5">
        <v>39731</v>
      </c>
      <c r="B51" s="1"/>
      <c r="D51" s="1">
        <v>10</v>
      </c>
      <c r="E51" t="s">
        <v>107</v>
      </c>
      <c r="F51" t="s">
        <v>7</v>
      </c>
      <c r="G51" s="13" t="s">
        <v>274</v>
      </c>
      <c r="K51" s="1">
        <f t="shared" si="0"/>
        <v>0</v>
      </c>
      <c r="L51" s="1">
        <f t="shared" si="1"/>
        <v>0</v>
      </c>
      <c r="M51" s="1">
        <f t="shared" si="2"/>
        <v>0</v>
      </c>
      <c r="N51" s="1">
        <f t="shared" si="3"/>
        <v>10</v>
      </c>
      <c r="O51" s="1">
        <f t="shared" si="14"/>
        <v>0</v>
      </c>
      <c r="P51" s="1">
        <f t="shared" si="4"/>
        <v>0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0</v>
      </c>
      <c r="U51" s="1">
        <f t="shared" si="9"/>
        <v>0</v>
      </c>
      <c r="V51" s="1">
        <f t="shared" si="10"/>
        <v>0</v>
      </c>
      <c r="W51" s="1">
        <f t="shared" si="11"/>
        <v>0</v>
      </c>
      <c r="X51" s="1">
        <f t="shared" si="12"/>
        <v>0</v>
      </c>
      <c r="Y51" s="1">
        <f t="shared" si="13"/>
        <v>10</v>
      </c>
    </row>
    <row r="52" spans="1:25">
      <c r="A52" s="5">
        <v>39731</v>
      </c>
      <c r="B52" s="1"/>
      <c r="D52" s="1">
        <v>9.9</v>
      </c>
      <c r="E52" t="s">
        <v>20</v>
      </c>
      <c r="F52" t="s">
        <v>7</v>
      </c>
      <c r="G52" s="13" t="s">
        <v>168</v>
      </c>
      <c r="K52" s="1">
        <f t="shared" si="0"/>
        <v>9.9</v>
      </c>
      <c r="L52" s="1">
        <f t="shared" si="1"/>
        <v>0</v>
      </c>
      <c r="M52" s="1">
        <f t="shared" si="2"/>
        <v>0</v>
      </c>
      <c r="N52" s="1">
        <f t="shared" si="3"/>
        <v>9.9</v>
      </c>
      <c r="O52" s="1">
        <f t="shared" si="14"/>
        <v>0</v>
      </c>
      <c r="P52" s="1">
        <f t="shared" si="4"/>
        <v>0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0</v>
      </c>
      <c r="U52" s="1">
        <f t="shared" si="9"/>
        <v>0</v>
      </c>
      <c r="V52" s="1">
        <f t="shared" si="10"/>
        <v>0</v>
      </c>
      <c r="W52" s="1">
        <f t="shared" si="11"/>
        <v>0</v>
      </c>
      <c r="X52" s="1">
        <f t="shared" si="12"/>
        <v>0</v>
      </c>
      <c r="Y52" s="1">
        <f t="shared" si="13"/>
        <v>0</v>
      </c>
    </row>
    <row r="53" spans="1:25">
      <c r="A53" s="5">
        <v>39731</v>
      </c>
      <c r="B53" s="1"/>
      <c r="D53" s="1">
        <v>24.9</v>
      </c>
      <c r="E53" t="s">
        <v>20</v>
      </c>
      <c r="F53" t="s">
        <v>7</v>
      </c>
      <c r="G53" s="13" t="s">
        <v>275</v>
      </c>
      <c r="K53" s="1">
        <f t="shared" si="0"/>
        <v>24.9</v>
      </c>
      <c r="L53" s="1">
        <f t="shared" si="1"/>
        <v>0</v>
      </c>
      <c r="M53" s="1">
        <f t="shared" si="2"/>
        <v>0</v>
      </c>
      <c r="N53" s="1">
        <f t="shared" si="3"/>
        <v>24.9</v>
      </c>
      <c r="O53" s="1">
        <f t="shared" si="14"/>
        <v>0</v>
      </c>
      <c r="P53" s="1">
        <f t="shared" si="4"/>
        <v>0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0</v>
      </c>
      <c r="U53" s="1">
        <f t="shared" si="9"/>
        <v>0</v>
      </c>
      <c r="V53" s="1">
        <f t="shared" si="10"/>
        <v>0</v>
      </c>
      <c r="W53" s="1">
        <f t="shared" si="11"/>
        <v>0</v>
      </c>
      <c r="X53" s="1">
        <f t="shared" si="12"/>
        <v>0</v>
      </c>
      <c r="Y53" s="1">
        <f t="shared" si="13"/>
        <v>0</v>
      </c>
    </row>
    <row r="54" spans="1:25">
      <c r="A54" s="5">
        <v>39731</v>
      </c>
      <c r="B54" s="1"/>
      <c r="D54" s="1">
        <v>24.9</v>
      </c>
      <c r="E54" t="s">
        <v>20</v>
      </c>
      <c r="F54" t="s">
        <v>5</v>
      </c>
      <c r="G54" s="13" t="s">
        <v>276</v>
      </c>
      <c r="K54" s="1">
        <f t="shared" si="0"/>
        <v>24.9</v>
      </c>
      <c r="L54" s="1">
        <f t="shared" si="1"/>
        <v>0</v>
      </c>
      <c r="M54" s="1">
        <f t="shared" si="2"/>
        <v>0</v>
      </c>
      <c r="N54" s="1">
        <f t="shared" si="3"/>
        <v>0</v>
      </c>
      <c r="O54" s="1">
        <f t="shared" si="14"/>
        <v>0</v>
      </c>
      <c r="P54" s="1">
        <f t="shared" si="4"/>
        <v>24.9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0</v>
      </c>
      <c r="U54" s="1">
        <f t="shared" si="9"/>
        <v>0</v>
      </c>
      <c r="V54" s="1">
        <f t="shared" si="10"/>
        <v>0</v>
      </c>
      <c r="W54" s="1">
        <f t="shared" si="11"/>
        <v>0</v>
      </c>
      <c r="X54" s="1">
        <f t="shared" si="12"/>
        <v>0</v>
      </c>
      <c r="Y54" s="1">
        <f t="shared" si="13"/>
        <v>0</v>
      </c>
    </row>
    <row r="55" spans="1:25">
      <c r="A55" s="5">
        <v>39731</v>
      </c>
      <c r="B55" s="1"/>
      <c r="D55" s="1">
        <v>44.9</v>
      </c>
      <c r="E55" t="s">
        <v>20</v>
      </c>
      <c r="F55" t="s">
        <v>5</v>
      </c>
      <c r="G55" s="13" t="s">
        <v>277</v>
      </c>
      <c r="K55" s="1">
        <f t="shared" si="0"/>
        <v>44.9</v>
      </c>
      <c r="L55" s="1">
        <f t="shared" si="1"/>
        <v>0</v>
      </c>
      <c r="M55" s="1">
        <f t="shared" si="2"/>
        <v>0</v>
      </c>
      <c r="N55" s="1">
        <f t="shared" si="3"/>
        <v>0</v>
      </c>
      <c r="O55" s="1">
        <f t="shared" si="14"/>
        <v>0</v>
      </c>
      <c r="P55" s="1">
        <f t="shared" si="4"/>
        <v>44.9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0</v>
      </c>
      <c r="U55" s="1">
        <f t="shared" si="9"/>
        <v>0</v>
      </c>
      <c r="V55" s="1">
        <f t="shared" si="10"/>
        <v>0</v>
      </c>
      <c r="W55" s="1">
        <f t="shared" si="11"/>
        <v>0</v>
      </c>
      <c r="X55" s="1">
        <f t="shared" si="12"/>
        <v>0</v>
      </c>
      <c r="Y55" s="1">
        <f t="shared" si="13"/>
        <v>0</v>
      </c>
    </row>
    <row r="56" spans="1:25">
      <c r="A56" s="5">
        <v>39735</v>
      </c>
      <c r="B56" s="1"/>
      <c r="D56" s="1">
        <v>24.9</v>
      </c>
      <c r="E56" t="s">
        <v>20</v>
      </c>
      <c r="F56" t="s">
        <v>6</v>
      </c>
      <c r="G56" s="13" t="s">
        <v>278</v>
      </c>
      <c r="K56" s="1">
        <f t="shared" si="0"/>
        <v>24.9</v>
      </c>
      <c r="L56" s="1">
        <f t="shared" si="1"/>
        <v>0</v>
      </c>
      <c r="M56" s="1">
        <f t="shared" si="2"/>
        <v>0</v>
      </c>
      <c r="N56" s="1">
        <f t="shared" si="3"/>
        <v>0</v>
      </c>
      <c r="O56" s="1">
        <f t="shared" si="14"/>
        <v>24.9</v>
      </c>
      <c r="P56" s="1">
        <f t="shared" si="4"/>
        <v>0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0</v>
      </c>
      <c r="U56" s="1">
        <f t="shared" si="9"/>
        <v>0</v>
      </c>
      <c r="V56" s="1">
        <f t="shared" si="10"/>
        <v>0</v>
      </c>
      <c r="W56" s="1">
        <f t="shared" si="11"/>
        <v>0</v>
      </c>
      <c r="X56" s="1">
        <f t="shared" si="12"/>
        <v>0</v>
      </c>
      <c r="Y56" s="1">
        <f t="shared" si="13"/>
        <v>0</v>
      </c>
    </row>
    <row r="57" spans="1:25">
      <c r="A57" s="5">
        <v>39735</v>
      </c>
      <c r="B57" s="1"/>
      <c r="D57" s="1">
        <v>30</v>
      </c>
      <c r="E57" t="s">
        <v>56</v>
      </c>
      <c r="F57" t="s">
        <v>6</v>
      </c>
      <c r="G57" s="13" t="s">
        <v>278</v>
      </c>
      <c r="K57" s="1">
        <f t="shared" si="0"/>
        <v>0</v>
      </c>
      <c r="L57" s="1">
        <f t="shared" si="1"/>
        <v>0</v>
      </c>
      <c r="M57" s="1">
        <f t="shared" si="2"/>
        <v>0</v>
      </c>
      <c r="N57" s="1">
        <f t="shared" si="3"/>
        <v>0</v>
      </c>
      <c r="O57" s="1">
        <f t="shared" si="14"/>
        <v>30</v>
      </c>
      <c r="P57" s="1">
        <f t="shared" si="4"/>
        <v>0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0</v>
      </c>
      <c r="U57" s="1">
        <f t="shared" si="9"/>
        <v>30</v>
      </c>
      <c r="V57" s="1">
        <f t="shared" si="10"/>
        <v>0</v>
      </c>
      <c r="W57" s="1">
        <f t="shared" si="11"/>
        <v>0</v>
      </c>
      <c r="X57" s="1">
        <f t="shared" si="12"/>
        <v>0</v>
      </c>
      <c r="Y57" s="1">
        <f t="shared" si="13"/>
        <v>0</v>
      </c>
    </row>
    <row r="58" spans="1:25">
      <c r="A58" s="5">
        <v>39735</v>
      </c>
      <c r="B58" s="1"/>
      <c r="D58" s="1">
        <v>84.9</v>
      </c>
      <c r="E58" t="s">
        <v>20</v>
      </c>
      <c r="F58" t="s">
        <v>6</v>
      </c>
      <c r="G58" s="13" t="s">
        <v>185</v>
      </c>
      <c r="K58" s="1">
        <f t="shared" si="0"/>
        <v>84.9</v>
      </c>
      <c r="L58" s="1">
        <f t="shared" si="1"/>
        <v>0</v>
      </c>
      <c r="M58" s="1">
        <f t="shared" si="2"/>
        <v>0</v>
      </c>
      <c r="N58" s="1">
        <f t="shared" si="3"/>
        <v>0</v>
      </c>
      <c r="O58" s="1">
        <f t="shared" si="14"/>
        <v>84.9</v>
      </c>
      <c r="P58" s="1">
        <f t="shared" si="4"/>
        <v>0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0</v>
      </c>
      <c r="U58" s="1">
        <f t="shared" si="9"/>
        <v>0</v>
      </c>
      <c r="V58" s="1">
        <f t="shared" si="10"/>
        <v>0</v>
      </c>
      <c r="W58" s="1">
        <f t="shared" si="11"/>
        <v>0</v>
      </c>
      <c r="X58" s="1">
        <f t="shared" si="12"/>
        <v>0</v>
      </c>
      <c r="Y58" s="1">
        <f t="shared" si="13"/>
        <v>0</v>
      </c>
    </row>
    <row r="59" spans="1:25">
      <c r="A59" s="5">
        <v>39735</v>
      </c>
      <c r="B59" s="1"/>
      <c r="D59" s="1">
        <v>9.9</v>
      </c>
      <c r="E59" t="s">
        <v>20</v>
      </c>
      <c r="F59" t="s">
        <v>8</v>
      </c>
      <c r="G59" s="13" t="s">
        <v>279</v>
      </c>
      <c r="K59" s="1">
        <f t="shared" si="0"/>
        <v>9.9</v>
      </c>
      <c r="L59" s="1">
        <f t="shared" si="1"/>
        <v>0</v>
      </c>
      <c r="M59" s="1">
        <f t="shared" si="2"/>
        <v>0</v>
      </c>
      <c r="N59" s="1">
        <f t="shared" si="3"/>
        <v>0</v>
      </c>
      <c r="O59" s="1">
        <f t="shared" si="14"/>
        <v>0</v>
      </c>
      <c r="P59" s="1">
        <f t="shared" si="4"/>
        <v>0</v>
      </c>
      <c r="Q59" s="1">
        <f t="shared" si="5"/>
        <v>0</v>
      </c>
      <c r="R59" s="1">
        <f t="shared" si="6"/>
        <v>9.9</v>
      </c>
      <c r="S59" s="1">
        <f t="shared" si="7"/>
        <v>0</v>
      </c>
      <c r="T59" s="1">
        <f t="shared" si="8"/>
        <v>0</v>
      </c>
      <c r="U59" s="1">
        <f t="shared" si="9"/>
        <v>0</v>
      </c>
      <c r="V59" s="1">
        <f t="shared" si="10"/>
        <v>0</v>
      </c>
      <c r="W59" s="1">
        <f t="shared" si="11"/>
        <v>0</v>
      </c>
      <c r="X59" s="1">
        <f t="shared" si="12"/>
        <v>0</v>
      </c>
      <c r="Y59" s="1">
        <f t="shared" si="13"/>
        <v>0</v>
      </c>
    </row>
    <row r="60" spans="1:25">
      <c r="A60" s="5">
        <v>39735</v>
      </c>
      <c r="B60" s="1"/>
      <c r="D60" s="1">
        <v>44.9</v>
      </c>
      <c r="E60" t="s">
        <v>20</v>
      </c>
      <c r="F60" t="s">
        <v>5</v>
      </c>
      <c r="G60" s="13" t="s">
        <v>147</v>
      </c>
      <c r="K60" s="1">
        <f t="shared" si="0"/>
        <v>44.9</v>
      </c>
      <c r="L60" s="1">
        <f t="shared" si="1"/>
        <v>0</v>
      </c>
      <c r="M60" s="1">
        <f t="shared" si="2"/>
        <v>0</v>
      </c>
      <c r="N60" s="1">
        <f t="shared" si="3"/>
        <v>0</v>
      </c>
      <c r="O60" s="1">
        <f t="shared" si="14"/>
        <v>0</v>
      </c>
      <c r="P60" s="1">
        <f t="shared" si="4"/>
        <v>44.9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0</v>
      </c>
      <c r="U60" s="1">
        <f t="shared" si="9"/>
        <v>0</v>
      </c>
      <c r="V60" s="1">
        <f t="shared" si="10"/>
        <v>0</v>
      </c>
      <c r="W60" s="1">
        <f t="shared" si="11"/>
        <v>0</v>
      </c>
      <c r="X60" s="1">
        <f t="shared" si="12"/>
        <v>0</v>
      </c>
      <c r="Y60" s="1">
        <f t="shared" si="13"/>
        <v>0</v>
      </c>
    </row>
    <row r="61" spans="1:25">
      <c r="A61" s="5">
        <v>39735</v>
      </c>
      <c r="B61" s="1"/>
      <c r="D61" s="1">
        <v>29.9</v>
      </c>
      <c r="E61" t="s">
        <v>20</v>
      </c>
      <c r="F61" t="s">
        <v>5</v>
      </c>
      <c r="G61" s="13" t="s">
        <v>67</v>
      </c>
      <c r="K61" s="1">
        <f t="shared" si="0"/>
        <v>29.9</v>
      </c>
      <c r="L61" s="1">
        <f t="shared" si="1"/>
        <v>0</v>
      </c>
      <c r="M61" s="1">
        <f t="shared" si="2"/>
        <v>0</v>
      </c>
      <c r="N61" s="1">
        <f t="shared" si="3"/>
        <v>0</v>
      </c>
      <c r="O61" s="1">
        <f t="shared" si="14"/>
        <v>0</v>
      </c>
      <c r="P61" s="1">
        <f t="shared" si="4"/>
        <v>29.9</v>
      </c>
      <c r="Q61" s="1">
        <f t="shared" si="5"/>
        <v>0</v>
      </c>
      <c r="R61" s="1">
        <f t="shared" si="6"/>
        <v>0</v>
      </c>
      <c r="S61" s="1">
        <f t="shared" si="7"/>
        <v>0</v>
      </c>
      <c r="T61" s="1">
        <f t="shared" si="8"/>
        <v>0</v>
      </c>
      <c r="U61" s="1">
        <f t="shared" si="9"/>
        <v>0</v>
      </c>
      <c r="V61" s="1">
        <f t="shared" si="10"/>
        <v>0</v>
      </c>
      <c r="W61" s="1">
        <f t="shared" si="11"/>
        <v>0</v>
      </c>
      <c r="X61" s="1">
        <f t="shared" si="12"/>
        <v>0</v>
      </c>
      <c r="Y61" s="1">
        <f t="shared" si="13"/>
        <v>0</v>
      </c>
    </row>
    <row r="62" spans="1:25">
      <c r="A62" s="5">
        <v>39736</v>
      </c>
      <c r="B62" s="1"/>
      <c r="D62" s="1">
        <v>24.9</v>
      </c>
      <c r="E62" t="s">
        <v>20</v>
      </c>
      <c r="F62" t="s">
        <v>8</v>
      </c>
      <c r="G62" s="13" t="s">
        <v>77</v>
      </c>
      <c r="K62" s="1">
        <f t="shared" si="0"/>
        <v>24.9</v>
      </c>
      <c r="L62" s="1">
        <f t="shared" si="1"/>
        <v>0</v>
      </c>
      <c r="M62" s="1">
        <f t="shared" si="2"/>
        <v>0</v>
      </c>
      <c r="N62" s="1">
        <f t="shared" si="3"/>
        <v>0</v>
      </c>
      <c r="O62" s="1">
        <f t="shared" si="14"/>
        <v>0</v>
      </c>
      <c r="P62" s="1">
        <f t="shared" si="4"/>
        <v>0</v>
      </c>
      <c r="Q62" s="1">
        <f t="shared" si="5"/>
        <v>0</v>
      </c>
      <c r="R62" s="1">
        <f t="shared" si="6"/>
        <v>24.9</v>
      </c>
      <c r="S62" s="1">
        <f t="shared" si="7"/>
        <v>0</v>
      </c>
      <c r="T62" s="1">
        <f t="shared" si="8"/>
        <v>0</v>
      </c>
      <c r="U62" s="1">
        <f t="shared" si="9"/>
        <v>0</v>
      </c>
      <c r="V62" s="1">
        <f t="shared" si="10"/>
        <v>0</v>
      </c>
      <c r="W62" s="1">
        <f t="shared" si="11"/>
        <v>0</v>
      </c>
      <c r="X62" s="1">
        <f t="shared" si="12"/>
        <v>0</v>
      </c>
      <c r="Y62" s="1">
        <f t="shared" si="13"/>
        <v>0</v>
      </c>
    </row>
    <row r="63" spans="1:25">
      <c r="A63" s="5">
        <v>39736</v>
      </c>
      <c r="B63" s="1">
        <v>219.23</v>
      </c>
      <c r="C63" t="s">
        <v>280</v>
      </c>
      <c r="D63" s="1">
        <v>9.9</v>
      </c>
      <c r="E63" t="s">
        <v>20</v>
      </c>
      <c r="F63" t="s">
        <v>8</v>
      </c>
      <c r="G63" s="13" t="s">
        <v>145</v>
      </c>
      <c r="K63" s="1">
        <f t="shared" si="0"/>
        <v>9.9</v>
      </c>
      <c r="L63" s="1">
        <f t="shared" si="1"/>
        <v>0</v>
      </c>
      <c r="M63" s="1">
        <f t="shared" si="2"/>
        <v>0</v>
      </c>
      <c r="N63" s="1">
        <f t="shared" si="3"/>
        <v>0</v>
      </c>
      <c r="O63" s="1">
        <f t="shared" si="14"/>
        <v>0</v>
      </c>
      <c r="P63" s="1">
        <f t="shared" si="4"/>
        <v>0</v>
      </c>
      <c r="Q63" s="1">
        <f t="shared" si="5"/>
        <v>0</v>
      </c>
      <c r="R63" s="1">
        <f t="shared" si="6"/>
        <v>9.9</v>
      </c>
      <c r="S63" s="1">
        <f t="shared" si="7"/>
        <v>0</v>
      </c>
      <c r="T63" s="1">
        <f t="shared" si="8"/>
        <v>0</v>
      </c>
      <c r="U63" s="1">
        <f t="shared" si="9"/>
        <v>0</v>
      </c>
      <c r="V63" s="1">
        <f t="shared" si="10"/>
        <v>0</v>
      </c>
      <c r="W63" s="1">
        <f t="shared" si="11"/>
        <v>0</v>
      </c>
      <c r="X63" s="1">
        <f t="shared" si="12"/>
        <v>0</v>
      </c>
      <c r="Y63" s="1">
        <f t="shared" si="13"/>
        <v>0</v>
      </c>
    </row>
    <row r="64" spans="1:25">
      <c r="A64" s="5">
        <v>39736</v>
      </c>
      <c r="B64" s="1"/>
      <c r="D64" s="1">
        <v>29.9</v>
      </c>
      <c r="E64" t="s">
        <v>20</v>
      </c>
      <c r="F64" t="s">
        <v>6</v>
      </c>
      <c r="G64" s="13" t="s">
        <v>281</v>
      </c>
      <c r="K64" s="1">
        <f t="shared" si="0"/>
        <v>29.9</v>
      </c>
      <c r="L64" s="1">
        <f t="shared" si="1"/>
        <v>0</v>
      </c>
      <c r="M64" s="1">
        <f t="shared" si="2"/>
        <v>0</v>
      </c>
      <c r="N64" s="1">
        <f t="shared" si="3"/>
        <v>0</v>
      </c>
      <c r="O64" s="1">
        <f t="shared" si="14"/>
        <v>29.9</v>
      </c>
      <c r="P64" s="1">
        <f t="shared" si="4"/>
        <v>0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0</v>
      </c>
      <c r="U64" s="1">
        <f t="shared" si="9"/>
        <v>0</v>
      </c>
      <c r="V64" s="1">
        <f t="shared" si="10"/>
        <v>0</v>
      </c>
      <c r="W64" s="1">
        <f t="shared" si="11"/>
        <v>0</v>
      </c>
      <c r="X64" s="1">
        <f t="shared" si="12"/>
        <v>0</v>
      </c>
      <c r="Y64" s="1">
        <f t="shared" si="13"/>
        <v>0</v>
      </c>
    </row>
    <row r="65" spans="1:25">
      <c r="A65" s="5">
        <v>39736</v>
      </c>
      <c r="B65" s="1">
        <v>121</v>
      </c>
      <c r="C65" t="s">
        <v>280</v>
      </c>
      <c r="D65" s="1">
        <v>44.9</v>
      </c>
      <c r="E65" t="s">
        <v>20</v>
      </c>
      <c r="F65" t="s">
        <v>5</v>
      </c>
      <c r="G65" s="13" t="s">
        <v>155</v>
      </c>
      <c r="K65" s="1">
        <f t="shared" si="0"/>
        <v>44.9</v>
      </c>
      <c r="L65" s="1">
        <f t="shared" si="1"/>
        <v>0</v>
      </c>
      <c r="M65" s="1">
        <f t="shared" si="2"/>
        <v>0</v>
      </c>
      <c r="N65" s="1">
        <f t="shared" si="3"/>
        <v>0</v>
      </c>
      <c r="O65" s="1">
        <f t="shared" si="14"/>
        <v>0</v>
      </c>
      <c r="P65" s="1">
        <f t="shared" si="4"/>
        <v>44.9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0</v>
      </c>
      <c r="U65" s="1">
        <f t="shared" si="9"/>
        <v>0</v>
      </c>
      <c r="V65" s="1">
        <f t="shared" si="10"/>
        <v>0</v>
      </c>
      <c r="W65" s="1">
        <f t="shared" si="11"/>
        <v>0</v>
      </c>
      <c r="X65" s="1">
        <f t="shared" si="12"/>
        <v>0</v>
      </c>
      <c r="Y65" s="1">
        <f t="shared" si="13"/>
        <v>0</v>
      </c>
    </row>
    <row r="66" spans="1:25">
      <c r="A66" s="5">
        <v>39735</v>
      </c>
      <c r="B66" s="1"/>
      <c r="D66" s="1">
        <v>24.9</v>
      </c>
      <c r="E66" t="s">
        <v>20</v>
      </c>
      <c r="F66" t="s">
        <v>5</v>
      </c>
      <c r="G66" s="13" t="s">
        <v>282</v>
      </c>
      <c r="K66" s="1">
        <f t="shared" si="0"/>
        <v>24.9</v>
      </c>
      <c r="L66" s="1">
        <f t="shared" si="1"/>
        <v>0</v>
      </c>
      <c r="M66" s="1">
        <f t="shared" si="2"/>
        <v>0</v>
      </c>
      <c r="N66" s="1">
        <f t="shared" si="3"/>
        <v>0</v>
      </c>
      <c r="O66" s="1">
        <f t="shared" si="14"/>
        <v>0</v>
      </c>
      <c r="P66" s="1">
        <f t="shared" si="4"/>
        <v>24.9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0</v>
      </c>
      <c r="U66" s="1">
        <f t="shared" si="9"/>
        <v>0</v>
      </c>
      <c r="V66" s="1">
        <f t="shared" si="10"/>
        <v>0</v>
      </c>
      <c r="W66" s="1">
        <f t="shared" si="11"/>
        <v>0</v>
      </c>
      <c r="X66" s="1">
        <f t="shared" si="12"/>
        <v>0</v>
      </c>
      <c r="Y66" s="1">
        <f t="shared" si="13"/>
        <v>0</v>
      </c>
    </row>
    <row r="67" spans="1:25">
      <c r="A67" s="5">
        <v>39736</v>
      </c>
      <c r="B67" s="1"/>
      <c r="D67" s="1">
        <v>22.9</v>
      </c>
      <c r="E67" t="s">
        <v>20</v>
      </c>
      <c r="F67" t="s">
        <v>6</v>
      </c>
      <c r="G67" s="13" t="s">
        <v>283</v>
      </c>
      <c r="K67" s="1">
        <f t="shared" ref="K67:K130" si="15">IF(E67="lojas",D67,0)</f>
        <v>22.9</v>
      </c>
      <c r="L67" s="1">
        <f t="shared" ref="L67:L130" si="16">IF(E67="lanhouse",D67,0)</f>
        <v>0</v>
      </c>
      <c r="M67" s="1">
        <f t="shared" ref="M67:M130" si="17">IF(E67="celular",D67,0)</f>
        <v>0</v>
      </c>
      <c r="N67" s="1">
        <f t="shared" ref="N67:N130" si="18">IF(F67="caixa",D67,0)</f>
        <v>0</v>
      </c>
      <c r="O67" s="1">
        <f t="shared" si="14"/>
        <v>22.9</v>
      </c>
      <c r="P67" s="1">
        <f t="shared" ref="P67:P130" si="19">IF(F67="bradesco",D67,0)</f>
        <v>0</v>
      </c>
      <c r="Q67" s="1">
        <f t="shared" ref="Q67:Q130" si="20">IF(F67="banco real",D67,0)</f>
        <v>0</v>
      </c>
      <c r="R67" s="1">
        <f t="shared" ref="R67:R130" si="21">IF(F67="itau",D67,0)</f>
        <v>0</v>
      </c>
      <c r="S67" s="1">
        <f t="shared" ref="S67:S130" si="22">IF(F67="pseg",D67,0)</f>
        <v>0</v>
      </c>
      <c r="T67" s="1">
        <f t="shared" ref="T67:T130" si="23">IF(C67="pessoal",B67,0)</f>
        <v>0</v>
      </c>
      <c r="U67" s="1">
        <f t="shared" ref="U67:U130" si="24">IF(E67="dominios",D67,0)</f>
        <v>0</v>
      </c>
      <c r="V67" s="1">
        <f t="shared" ref="V67:V130" si="25">IF(C67="publicidade",B67,0)</f>
        <v>0</v>
      </c>
      <c r="W67" s="1">
        <f t="shared" ref="W67:W129" si="26">IF(C67="lanhouse",B67,0)</f>
        <v>0</v>
      </c>
      <c r="X67" s="1">
        <f t="shared" ref="X67:X129" si="27">IF(C67="lojapro",B67,0)</f>
        <v>0</v>
      </c>
      <c r="Y67" s="1">
        <f t="shared" ref="Y67:Y130" si="28">IF(E67="serviços",D67,0)</f>
        <v>0</v>
      </c>
    </row>
    <row r="68" spans="1:25">
      <c r="A68" s="5">
        <v>39736</v>
      </c>
      <c r="B68" s="5"/>
      <c r="D68" s="1">
        <v>44.9</v>
      </c>
      <c r="E68" t="s">
        <v>20</v>
      </c>
      <c r="F68" t="s">
        <v>13</v>
      </c>
      <c r="G68" s="13" t="s">
        <v>173</v>
      </c>
      <c r="K68" s="1">
        <f t="shared" si="15"/>
        <v>44.9</v>
      </c>
      <c r="L68" s="1">
        <f t="shared" si="16"/>
        <v>0</v>
      </c>
      <c r="M68" s="1">
        <f t="shared" si="17"/>
        <v>0</v>
      </c>
      <c r="N68" s="1">
        <f t="shared" si="18"/>
        <v>0</v>
      </c>
      <c r="O68" s="1">
        <f t="shared" ref="O68:O131" si="29">IF(F68="bb",D68,0)</f>
        <v>0</v>
      </c>
      <c r="P68" s="1">
        <f t="shared" si="19"/>
        <v>0</v>
      </c>
      <c r="Q68" s="1">
        <f t="shared" si="20"/>
        <v>44.9</v>
      </c>
      <c r="R68" s="1">
        <f t="shared" si="21"/>
        <v>0</v>
      </c>
      <c r="S68" s="1">
        <f t="shared" si="22"/>
        <v>0</v>
      </c>
      <c r="T68" s="1">
        <f t="shared" si="23"/>
        <v>0</v>
      </c>
      <c r="U68" s="1">
        <f t="shared" si="24"/>
        <v>0</v>
      </c>
      <c r="V68" s="1">
        <f t="shared" si="25"/>
        <v>0</v>
      </c>
      <c r="W68" s="1">
        <f t="shared" si="26"/>
        <v>0</v>
      </c>
      <c r="X68" s="1">
        <f t="shared" si="27"/>
        <v>0</v>
      </c>
      <c r="Y68" s="1">
        <f t="shared" si="28"/>
        <v>0</v>
      </c>
    </row>
    <row r="69" spans="1:25">
      <c r="A69" s="5">
        <v>39736</v>
      </c>
      <c r="B69" s="1"/>
      <c r="D69" s="1">
        <v>24.9</v>
      </c>
      <c r="E69" t="s">
        <v>20</v>
      </c>
      <c r="F69" t="s">
        <v>5</v>
      </c>
      <c r="G69" s="13" t="s">
        <v>284</v>
      </c>
      <c r="K69" s="1">
        <f t="shared" si="15"/>
        <v>24.9</v>
      </c>
      <c r="L69" s="1">
        <f t="shared" si="16"/>
        <v>0</v>
      </c>
      <c r="M69" s="1">
        <f t="shared" si="17"/>
        <v>0</v>
      </c>
      <c r="N69" s="1">
        <f t="shared" si="18"/>
        <v>0</v>
      </c>
      <c r="O69" s="1">
        <f t="shared" si="29"/>
        <v>0</v>
      </c>
      <c r="P69" s="1">
        <f t="shared" si="19"/>
        <v>24.9</v>
      </c>
      <c r="Q69" s="1">
        <f t="shared" si="20"/>
        <v>0</v>
      </c>
      <c r="R69" s="1">
        <f t="shared" si="21"/>
        <v>0</v>
      </c>
      <c r="S69" s="1">
        <f t="shared" si="22"/>
        <v>0</v>
      </c>
      <c r="T69" s="1">
        <f t="shared" si="23"/>
        <v>0</v>
      </c>
      <c r="U69" s="1">
        <f t="shared" si="24"/>
        <v>0</v>
      </c>
      <c r="V69" s="1">
        <f t="shared" si="25"/>
        <v>0</v>
      </c>
      <c r="W69" s="1">
        <f t="shared" si="26"/>
        <v>0</v>
      </c>
      <c r="X69" s="1">
        <f t="shared" si="27"/>
        <v>0</v>
      </c>
      <c r="Y69" s="1">
        <f t="shared" si="28"/>
        <v>0</v>
      </c>
    </row>
    <row r="70" spans="1:25">
      <c r="A70" s="5">
        <v>39736</v>
      </c>
      <c r="B70" s="1"/>
      <c r="D70" s="1">
        <v>30</v>
      </c>
      <c r="E70" t="s">
        <v>56</v>
      </c>
      <c r="F70" t="s">
        <v>5</v>
      </c>
      <c r="G70" s="13" t="s">
        <v>284</v>
      </c>
      <c r="K70" s="1">
        <f t="shared" si="15"/>
        <v>0</v>
      </c>
      <c r="L70" s="1">
        <f t="shared" si="16"/>
        <v>0</v>
      </c>
      <c r="M70" s="1">
        <f t="shared" si="17"/>
        <v>0</v>
      </c>
      <c r="N70" s="1">
        <f t="shared" si="18"/>
        <v>0</v>
      </c>
      <c r="O70" s="1">
        <f t="shared" si="29"/>
        <v>0</v>
      </c>
      <c r="P70" s="1">
        <f t="shared" si="19"/>
        <v>30</v>
      </c>
      <c r="Q70" s="1">
        <f t="shared" si="20"/>
        <v>0</v>
      </c>
      <c r="R70" s="1">
        <f t="shared" si="21"/>
        <v>0</v>
      </c>
      <c r="S70" s="1">
        <f t="shared" si="22"/>
        <v>0</v>
      </c>
      <c r="T70" s="1">
        <f t="shared" si="23"/>
        <v>0</v>
      </c>
      <c r="U70" s="1">
        <f t="shared" si="24"/>
        <v>30</v>
      </c>
      <c r="V70" s="1">
        <f t="shared" si="25"/>
        <v>0</v>
      </c>
      <c r="W70" s="1">
        <f t="shared" si="26"/>
        <v>0</v>
      </c>
      <c r="X70" s="1">
        <f t="shared" si="27"/>
        <v>0</v>
      </c>
      <c r="Y70" s="1">
        <f t="shared" si="28"/>
        <v>0</v>
      </c>
    </row>
    <row r="71" spans="1:25">
      <c r="A71" s="5">
        <v>39737</v>
      </c>
      <c r="B71" s="1"/>
      <c r="D71" s="1">
        <v>14</v>
      </c>
      <c r="E71" t="s">
        <v>20</v>
      </c>
      <c r="F71" t="s">
        <v>5</v>
      </c>
      <c r="G71" s="13" t="s">
        <v>66</v>
      </c>
      <c r="K71" s="1">
        <f t="shared" si="15"/>
        <v>14</v>
      </c>
      <c r="L71" s="1">
        <f t="shared" si="16"/>
        <v>0</v>
      </c>
      <c r="M71" s="1">
        <f t="shared" si="17"/>
        <v>0</v>
      </c>
      <c r="N71" s="1">
        <f t="shared" si="18"/>
        <v>0</v>
      </c>
      <c r="O71" s="1">
        <f t="shared" si="29"/>
        <v>0</v>
      </c>
      <c r="P71" s="1">
        <f t="shared" si="19"/>
        <v>14</v>
      </c>
      <c r="Q71" s="1">
        <f t="shared" si="20"/>
        <v>0</v>
      </c>
      <c r="R71" s="1">
        <f t="shared" si="21"/>
        <v>0</v>
      </c>
      <c r="S71" s="1">
        <f t="shared" si="22"/>
        <v>0</v>
      </c>
      <c r="T71" s="1">
        <f t="shared" si="23"/>
        <v>0</v>
      </c>
      <c r="U71" s="1">
        <f t="shared" si="24"/>
        <v>0</v>
      </c>
      <c r="V71" s="1">
        <f t="shared" si="25"/>
        <v>0</v>
      </c>
      <c r="W71" s="1">
        <f t="shared" si="26"/>
        <v>0</v>
      </c>
      <c r="X71" s="1">
        <f t="shared" si="27"/>
        <v>0</v>
      </c>
      <c r="Y71" s="1">
        <f t="shared" si="28"/>
        <v>0</v>
      </c>
    </row>
    <row r="72" spans="1:25">
      <c r="A72" s="5">
        <v>39737</v>
      </c>
      <c r="B72" s="1"/>
      <c r="D72" s="1">
        <v>24.9</v>
      </c>
      <c r="E72" t="s">
        <v>20</v>
      </c>
      <c r="F72" s="13" t="s">
        <v>6</v>
      </c>
      <c r="G72" s="13" t="s">
        <v>285</v>
      </c>
      <c r="K72" s="1">
        <f t="shared" si="15"/>
        <v>24.9</v>
      </c>
      <c r="L72" s="1">
        <f t="shared" si="16"/>
        <v>0</v>
      </c>
      <c r="M72" s="1">
        <f t="shared" si="17"/>
        <v>0</v>
      </c>
      <c r="N72" s="1">
        <f t="shared" si="18"/>
        <v>0</v>
      </c>
      <c r="O72" s="1">
        <f t="shared" si="29"/>
        <v>24.9</v>
      </c>
      <c r="P72" s="1">
        <f t="shared" si="19"/>
        <v>0</v>
      </c>
      <c r="Q72" s="1">
        <f t="shared" si="20"/>
        <v>0</v>
      </c>
      <c r="R72" s="1">
        <f t="shared" si="21"/>
        <v>0</v>
      </c>
      <c r="S72" s="1">
        <f t="shared" si="22"/>
        <v>0</v>
      </c>
      <c r="T72" s="1">
        <f t="shared" si="23"/>
        <v>0</v>
      </c>
      <c r="U72" s="1">
        <f t="shared" si="24"/>
        <v>0</v>
      </c>
      <c r="V72" s="1">
        <f t="shared" si="25"/>
        <v>0</v>
      </c>
      <c r="W72" s="1">
        <f t="shared" si="26"/>
        <v>0</v>
      </c>
      <c r="X72" s="1">
        <f t="shared" si="27"/>
        <v>0</v>
      </c>
      <c r="Y72" s="1">
        <f t="shared" si="28"/>
        <v>0</v>
      </c>
    </row>
    <row r="73" spans="1:25">
      <c r="A73" s="5">
        <v>39737</v>
      </c>
      <c r="B73" s="1"/>
      <c r="D73" s="1">
        <v>24.9</v>
      </c>
      <c r="E73" t="s">
        <v>20</v>
      </c>
      <c r="F73" t="s">
        <v>8</v>
      </c>
      <c r="G73" s="13" t="s">
        <v>240</v>
      </c>
      <c r="K73" s="1">
        <f t="shared" si="15"/>
        <v>24.9</v>
      </c>
      <c r="L73" s="1">
        <f t="shared" si="16"/>
        <v>0</v>
      </c>
      <c r="M73" s="1">
        <f t="shared" si="17"/>
        <v>0</v>
      </c>
      <c r="N73" s="1">
        <f t="shared" si="18"/>
        <v>0</v>
      </c>
      <c r="O73" s="1">
        <f t="shared" si="29"/>
        <v>0</v>
      </c>
      <c r="P73" s="1">
        <f t="shared" si="19"/>
        <v>0</v>
      </c>
      <c r="Q73" s="1">
        <f t="shared" si="20"/>
        <v>0</v>
      </c>
      <c r="R73" s="1">
        <f t="shared" si="21"/>
        <v>24.9</v>
      </c>
      <c r="S73" s="1">
        <f t="shared" si="22"/>
        <v>0</v>
      </c>
      <c r="T73" s="1">
        <f t="shared" si="23"/>
        <v>0</v>
      </c>
      <c r="U73" s="1">
        <f t="shared" si="24"/>
        <v>0</v>
      </c>
      <c r="V73" s="1">
        <f t="shared" si="25"/>
        <v>0</v>
      </c>
      <c r="W73" s="1">
        <f t="shared" si="26"/>
        <v>0</v>
      </c>
      <c r="X73" s="1">
        <f t="shared" si="27"/>
        <v>0</v>
      </c>
      <c r="Y73" s="1">
        <f t="shared" si="28"/>
        <v>0</v>
      </c>
    </row>
    <row r="74" spans="1:25">
      <c r="A74" s="5">
        <v>39738</v>
      </c>
      <c r="B74" s="1">
        <v>315</v>
      </c>
      <c r="C74" t="s">
        <v>19</v>
      </c>
      <c r="D74" s="1">
        <v>44.9</v>
      </c>
      <c r="E74" t="s">
        <v>20</v>
      </c>
      <c r="F74" t="s">
        <v>5</v>
      </c>
      <c r="G74" s="13" t="s">
        <v>76</v>
      </c>
      <c r="K74" s="1">
        <f t="shared" si="15"/>
        <v>44.9</v>
      </c>
      <c r="L74" s="1">
        <f t="shared" si="16"/>
        <v>0</v>
      </c>
      <c r="M74" s="1">
        <f t="shared" si="17"/>
        <v>0</v>
      </c>
      <c r="N74" s="1">
        <f t="shared" si="18"/>
        <v>0</v>
      </c>
      <c r="O74" s="1">
        <f t="shared" si="29"/>
        <v>0</v>
      </c>
      <c r="P74" s="1">
        <f t="shared" si="19"/>
        <v>44.9</v>
      </c>
      <c r="Q74" s="1">
        <f t="shared" si="20"/>
        <v>0</v>
      </c>
      <c r="R74" s="1">
        <f t="shared" si="21"/>
        <v>0</v>
      </c>
      <c r="S74" s="1">
        <f t="shared" si="22"/>
        <v>0</v>
      </c>
      <c r="T74" s="1">
        <f t="shared" si="23"/>
        <v>0</v>
      </c>
      <c r="U74" s="1">
        <f t="shared" si="24"/>
        <v>0</v>
      </c>
      <c r="V74" s="1">
        <f t="shared" si="25"/>
        <v>0</v>
      </c>
      <c r="W74" s="1">
        <f t="shared" si="26"/>
        <v>315</v>
      </c>
      <c r="X74" s="1">
        <f t="shared" si="27"/>
        <v>0</v>
      </c>
      <c r="Y74" s="1">
        <f t="shared" si="28"/>
        <v>0</v>
      </c>
    </row>
    <row r="75" spans="1:25">
      <c r="A75" s="5">
        <v>39723</v>
      </c>
      <c r="B75" s="1"/>
      <c r="D75" s="1">
        <v>24.9</v>
      </c>
      <c r="E75" t="s">
        <v>20</v>
      </c>
      <c r="F75" t="s">
        <v>8</v>
      </c>
      <c r="G75" s="13" t="s">
        <v>286</v>
      </c>
      <c r="K75" s="1">
        <f t="shared" si="15"/>
        <v>24.9</v>
      </c>
      <c r="L75" s="1">
        <f t="shared" si="16"/>
        <v>0</v>
      </c>
      <c r="M75" s="1">
        <f t="shared" si="17"/>
        <v>0</v>
      </c>
      <c r="N75" s="1">
        <f t="shared" si="18"/>
        <v>0</v>
      </c>
      <c r="O75" s="1">
        <f t="shared" si="29"/>
        <v>0</v>
      </c>
      <c r="P75" s="1">
        <f t="shared" si="19"/>
        <v>0</v>
      </c>
      <c r="Q75" s="1">
        <f t="shared" si="20"/>
        <v>0</v>
      </c>
      <c r="R75" s="1">
        <f t="shared" si="21"/>
        <v>24.9</v>
      </c>
      <c r="S75" s="1">
        <f t="shared" si="22"/>
        <v>0</v>
      </c>
      <c r="T75" s="1">
        <f t="shared" si="23"/>
        <v>0</v>
      </c>
      <c r="U75" s="1">
        <f t="shared" si="24"/>
        <v>0</v>
      </c>
      <c r="V75" s="1">
        <f t="shared" si="25"/>
        <v>0</v>
      </c>
      <c r="W75" s="1">
        <f t="shared" si="26"/>
        <v>0</v>
      </c>
      <c r="X75" s="1">
        <f t="shared" si="27"/>
        <v>0</v>
      </c>
      <c r="Y75" s="1">
        <f t="shared" si="28"/>
        <v>0</v>
      </c>
    </row>
    <row r="76" spans="1:25">
      <c r="A76" s="5">
        <v>39723</v>
      </c>
      <c r="B76" s="1"/>
      <c r="D76" s="1">
        <v>15</v>
      </c>
      <c r="E76" t="s">
        <v>107</v>
      </c>
      <c r="F76" t="s">
        <v>8</v>
      </c>
      <c r="G76" s="13" t="s">
        <v>286</v>
      </c>
      <c r="K76" s="1">
        <f t="shared" si="15"/>
        <v>0</v>
      </c>
      <c r="L76" s="1">
        <f t="shared" si="16"/>
        <v>0</v>
      </c>
      <c r="M76" s="1">
        <f t="shared" si="17"/>
        <v>0</v>
      </c>
      <c r="N76" s="1">
        <f t="shared" si="18"/>
        <v>0</v>
      </c>
      <c r="O76" s="1">
        <f t="shared" si="29"/>
        <v>0</v>
      </c>
      <c r="P76" s="1">
        <f t="shared" si="19"/>
        <v>0</v>
      </c>
      <c r="Q76" s="1">
        <f t="shared" si="20"/>
        <v>0</v>
      </c>
      <c r="R76" s="1">
        <f t="shared" si="21"/>
        <v>15</v>
      </c>
      <c r="S76" s="1">
        <f t="shared" si="22"/>
        <v>0</v>
      </c>
      <c r="T76" s="1">
        <f t="shared" si="23"/>
        <v>0</v>
      </c>
      <c r="U76" s="1">
        <f t="shared" si="24"/>
        <v>0</v>
      </c>
      <c r="V76" s="1">
        <f t="shared" si="25"/>
        <v>0</v>
      </c>
      <c r="W76" s="1">
        <f t="shared" si="26"/>
        <v>0</v>
      </c>
      <c r="X76" s="1">
        <f t="shared" si="27"/>
        <v>0</v>
      </c>
      <c r="Y76" s="1">
        <f t="shared" si="28"/>
        <v>15</v>
      </c>
    </row>
    <row r="77" spans="1:25">
      <c r="A77" s="5">
        <v>39738</v>
      </c>
      <c r="B77" s="1">
        <v>60</v>
      </c>
      <c r="C77" t="s">
        <v>56</v>
      </c>
      <c r="D77" s="1">
        <v>24.9</v>
      </c>
      <c r="E77" t="s">
        <v>20</v>
      </c>
      <c r="F77" t="s">
        <v>5</v>
      </c>
      <c r="G77" s="13" t="s">
        <v>287</v>
      </c>
      <c r="K77" s="1">
        <f t="shared" si="15"/>
        <v>24.9</v>
      </c>
      <c r="L77" s="1">
        <f t="shared" si="16"/>
        <v>0</v>
      </c>
      <c r="M77" s="1">
        <f t="shared" si="17"/>
        <v>0</v>
      </c>
      <c r="N77" s="1">
        <f t="shared" si="18"/>
        <v>0</v>
      </c>
      <c r="O77" s="1">
        <f t="shared" si="29"/>
        <v>0</v>
      </c>
      <c r="P77" s="1">
        <f t="shared" si="19"/>
        <v>24.9</v>
      </c>
      <c r="Q77" s="1">
        <f t="shared" si="20"/>
        <v>0</v>
      </c>
      <c r="R77" s="1">
        <f t="shared" si="21"/>
        <v>0</v>
      </c>
      <c r="S77" s="1">
        <f t="shared" si="22"/>
        <v>0</v>
      </c>
      <c r="T77" s="1">
        <f t="shared" si="23"/>
        <v>0</v>
      </c>
      <c r="U77" s="1">
        <f t="shared" si="24"/>
        <v>0</v>
      </c>
      <c r="V77" s="1">
        <f t="shared" si="25"/>
        <v>0</v>
      </c>
      <c r="W77" s="1">
        <f t="shared" si="26"/>
        <v>0</v>
      </c>
      <c r="X77" s="1">
        <f t="shared" si="27"/>
        <v>0</v>
      </c>
      <c r="Y77" s="1">
        <f t="shared" si="28"/>
        <v>0</v>
      </c>
    </row>
    <row r="78" spans="1:25">
      <c r="A78" s="5">
        <v>39738</v>
      </c>
      <c r="B78" s="1"/>
      <c r="D78" s="1">
        <v>24.9</v>
      </c>
      <c r="E78" t="s">
        <v>20</v>
      </c>
      <c r="F78" t="s">
        <v>13</v>
      </c>
      <c r="G78" s="13" t="s">
        <v>288</v>
      </c>
      <c r="K78" s="1">
        <f t="shared" si="15"/>
        <v>24.9</v>
      </c>
      <c r="L78" s="1">
        <f t="shared" si="16"/>
        <v>0</v>
      </c>
      <c r="M78" s="1">
        <f t="shared" si="17"/>
        <v>0</v>
      </c>
      <c r="N78" s="1">
        <f t="shared" si="18"/>
        <v>0</v>
      </c>
      <c r="O78" s="1">
        <f t="shared" si="29"/>
        <v>0</v>
      </c>
      <c r="P78" s="1">
        <f t="shared" si="19"/>
        <v>0</v>
      </c>
      <c r="Q78" s="1">
        <f t="shared" si="20"/>
        <v>24.9</v>
      </c>
      <c r="R78" s="1">
        <f t="shared" si="21"/>
        <v>0</v>
      </c>
      <c r="S78" s="1">
        <f t="shared" si="22"/>
        <v>0</v>
      </c>
      <c r="T78" s="1">
        <f t="shared" si="23"/>
        <v>0</v>
      </c>
      <c r="U78" s="1">
        <f t="shared" si="24"/>
        <v>0</v>
      </c>
      <c r="V78" s="1">
        <f t="shared" si="25"/>
        <v>0</v>
      </c>
      <c r="W78" s="1">
        <f t="shared" si="26"/>
        <v>0</v>
      </c>
      <c r="X78" s="1">
        <f t="shared" si="27"/>
        <v>0</v>
      </c>
      <c r="Y78" s="1">
        <f t="shared" si="28"/>
        <v>0</v>
      </c>
    </row>
    <row r="79" spans="1:25">
      <c r="A79" s="5">
        <v>39736</v>
      </c>
      <c r="B79" s="1"/>
      <c r="D79" s="1">
        <v>24.9</v>
      </c>
      <c r="E79" t="s">
        <v>20</v>
      </c>
      <c r="F79" t="s">
        <v>5</v>
      </c>
      <c r="G79" s="13" t="s">
        <v>289</v>
      </c>
      <c r="K79" s="1">
        <f t="shared" si="15"/>
        <v>24.9</v>
      </c>
      <c r="L79" s="1">
        <f t="shared" si="16"/>
        <v>0</v>
      </c>
      <c r="M79" s="1">
        <f t="shared" si="17"/>
        <v>0</v>
      </c>
      <c r="N79" s="1">
        <f t="shared" si="18"/>
        <v>0</v>
      </c>
      <c r="O79" s="1">
        <f t="shared" si="29"/>
        <v>0</v>
      </c>
      <c r="P79" s="1">
        <f t="shared" si="19"/>
        <v>24.9</v>
      </c>
      <c r="Q79" s="1">
        <f t="shared" si="20"/>
        <v>0</v>
      </c>
      <c r="R79" s="1">
        <f t="shared" si="21"/>
        <v>0</v>
      </c>
      <c r="S79" s="1">
        <f t="shared" si="22"/>
        <v>0</v>
      </c>
      <c r="T79" s="1">
        <f t="shared" si="23"/>
        <v>0</v>
      </c>
      <c r="U79" s="1">
        <f t="shared" si="24"/>
        <v>0</v>
      </c>
      <c r="V79" s="1">
        <f t="shared" si="25"/>
        <v>0</v>
      </c>
      <c r="W79" s="1">
        <f t="shared" si="26"/>
        <v>0</v>
      </c>
      <c r="X79" s="1">
        <f t="shared" si="27"/>
        <v>0</v>
      </c>
      <c r="Y79" s="1">
        <f t="shared" si="28"/>
        <v>0</v>
      </c>
    </row>
    <row r="80" spans="1:25">
      <c r="A80" s="5">
        <v>39738</v>
      </c>
      <c r="B80" s="1"/>
      <c r="D80" s="1">
        <v>10</v>
      </c>
      <c r="E80" t="s">
        <v>107</v>
      </c>
      <c r="F80" t="s">
        <v>5</v>
      </c>
      <c r="G80" s="13" t="s">
        <v>120</v>
      </c>
      <c r="K80" s="1">
        <f t="shared" si="15"/>
        <v>0</v>
      </c>
      <c r="L80" s="1">
        <f t="shared" si="16"/>
        <v>0</v>
      </c>
      <c r="M80" s="1">
        <f t="shared" si="17"/>
        <v>0</v>
      </c>
      <c r="N80" s="1">
        <f t="shared" si="18"/>
        <v>0</v>
      </c>
      <c r="O80" s="1">
        <f t="shared" si="29"/>
        <v>0</v>
      </c>
      <c r="P80" s="1">
        <f t="shared" si="19"/>
        <v>10</v>
      </c>
      <c r="Q80" s="1">
        <f t="shared" si="20"/>
        <v>0</v>
      </c>
      <c r="R80" s="1">
        <f t="shared" si="21"/>
        <v>0</v>
      </c>
      <c r="S80" s="1">
        <f t="shared" si="22"/>
        <v>0</v>
      </c>
      <c r="T80" s="1">
        <f t="shared" si="23"/>
        <v>0</v>
      </c>
      <c r="U80" s="1">
        <f t="shared" si="24"/>
        <v>0</v>
      </c>
      <c r="V80" s="1">
        <f t="shared" si="25"/>
        <v>0</v>
      </c>
      <c r="W80" s="1">
        <f t="shared" si="26"/>
        <v>0</v>
      </c>
      <c r="X80" s="1">
        <f t="shared" si="27"/>
        <v>0</v>
      </c>
      <c r="Y80" s="1">
        <f t="shared" si="28"/>
        <v>10</v>
      </c>
    </row>
    <row r="81" spans="1:25">
      <c r="A81" s="5">
        <v>39738</v>
      </c>
      <c r="B81" s="1"/>
      <c r="D81" s="1">
        <v>44.9</v>
      </c>
      <c r="E81" t="s">
        <v>20</v>
      </c>
      <c r="F81" t="s">
        <v>5</v>
      </c>
      <c r="G81" s="13" t="s">
        <v>120</v>
      </c>
      <c r="K81" s="1">
        <f t="shared" si="15"/>
        <v>44.9</v>
      </c>
      <c r="L81" s="1">
        <f t="shared" si="16"/>
        <v>0</v>
      </c>
      <c r="M81" s="1">
        <f t="shared" si="17"/>
        <v>0</v>
      </c>
      <c r="N81" s="1">
        <f t="shared" si="18"/>
        <v>0</v>
      </c>
      <c r="O81" s="1">
        <f t="shared" si="29"/>
        <v>0</v>
      </c>
      <c r="P81" s="1">
        <f t="shared" si="19"/>
        <v>44.9</v>
      </c>
      <c r="Q81" s="1">
        <f t="shared" si="20"/>
        <v>0</v>
      </c>
      <c r="R81" s="1">
        <f t="shared" si="21"/>
        <v>0</v>
      </c>
      <c r="S81" s="1">
        <f t="shared" si="22"/>
        <v>0</v>
      </c>
      <c r="T81" s="1">
        <f t="shared" si="23"/>
        <v>0</v>
      </c>
      <c r="U81" s="1">
        <f t="shared" si="24"/>
        <v>0</v>
      </c>
      <c r="V81" s="1">
        <f t="shared" si="25"/>
        <v>0</v>
      </c>
      <c r="W81" s="1">
        <f t="shared" si="26"/>
        <v>0</v>
      </c>
      <c r="X81" s="1">
        <f t="shared" si="27"/>
        <v>0</v>
      </c>
      <c r="Y81" s="1">
        <f t="shared" si="28"/>
        <v>0</v>
      </c>
    </row>
    <row r="82" spans="1:25">
      <c r="A82" s="5">
        <v>39739</v>
      </c>
      <c r="B82" s="1"/>
      <c r="D82" s="1">
        <v>30</v>
      </c>
      <c r="E82" t="s">
        <v>56</v>
      </c>
      <c r="F82" t="s">
        <v>8</v>
      </c>
      <c r="G82" s="13" t="s">
        <v>290</v>
      </c>
      <c r="K82" s="1">
        <f t="shared" si="15"/>
        <v>0</v>
      </c>
      <c r="L82" s="1">
        <f t="shared" si="16"/>
        <v>0</v>
      </c>
      <c r="M82" s="1">
        <f t="shared" si="17"/>
        <v>0</v>
      </c>
      <c r="N82" s="1">
        <f t="shared" si="18"/>
        <v>0</v>
      </c>
      <c r="O82" s="1">
        <f t="shared" si="29"/>
        <v>0</v>
      </c>
      <c r="P82" s="1">
        <f t="shared" si="19"/>
        <v>0</v>
      </c>
      <c r="Q82" s="1">
        <f t="shared" si="20"/>
        <v>0</v>
      </c>
      <c r="R82" s="1">
        <f t="shared" si="21"/>
        <v>30</v>
      </c>
      <c r="S82" s="1">
        <f t="shared" si="22"/>
        <v>0</v>
      </c>
      <c r="T82" s="1">
        <f t="shared" si="23"/>
        <v>0</v>
      </c>
      <c r="U82" s="1">
        <f t="shared" si="24"/>
        <v>30</v>
      </c>
      <c r="V82" s="1">
        <f t="shared" si="25"/>
        <v>0</v>
      </c>
      <c r="W82" s="1">
        <f t="shared" si="26"/>
        <v>0</v>
      </c>
      <c r="X82" s="1">
        <f t="shared" si="27"/>
        <v>0</v>
      </c>
      <c r="Y82" s="1">
        <f t="shared" si="28"/>
        <v>0</v>
      </c>
    </row>
    <row r="83" spans="1:25">
      <c r="A83" s="5">
        <v>39739</v>
      </c>
      <c r="B83" s="1"/>
      <c r="D83" s="1">
        <v>24.9</v>
      </c>
      <c r="E83" t="s">
        <v>20</v>
      </c>
      <c r="F83" t="s">
        <v>8</v>
      </c>
      <c r="G83" s="13" t="s">
        <v>290</v>
      </c>
      <c r="K83" s="1">
        <f t="shared" si="15"/>
        <v>24.9</v>
      </c>
      <c r="L83" s="1">
        <f t="shared" si="16"/>
        <v>0</v>
      </c>
      <c r="M83" s="1">
        <f t="shared" si="17"/>
        <v>0</v>
      </c>
      <c r="N83" s="1">
        <f t="shared" si="18"/>
        <v>0</v>
      </c>
      <c r="O83" s="1">
        <f t="shared" si="29"/>
        <v>0</v>
      </c>
      <c r="P83" s="1">
        <f t="shared" si="19"/>
        <v>0</v>
      </c>
      <c r="Q83" s="1">
        <f t="shared" si="20"/>
        <v>0</v>
      </c>
      <c r="R83" s="1">
        <f t="shared" si="21"/>
        <v>24.9</v>
      </c>
      <c r="S83" s="1">
        <f t="shared" si="22"/>
        <v>0</v>
      </c>
      <c r="T83" s="1">
        <f t="shared" si="23"/>
        <v>0</v>
      </c>
      <c r="U83" s="1">
        <f t="shared" si="24"/>
        <v>0</v>
      </c>
      <c r="V83" s="1">
        <f t="shared" si="25"/>
        <v>0</v>
      </c>
      <c r="W83" s="1">
        <f t="shared" si="26"/>
        <v>0</v>
      </c>
      <c r="X83" s="1">
        <f t="shared" si="27"/>
        <v>0</v>
      </c>
      <c r="Y83" s="1">
        <f t="shared" si="28"/>
        <v>0</v>
      </c>
    </row>
    <row r="84" spans="1:25">
      <c r="A84" s="5">
        <v>39739</v>
      </c>
      <c r="B84" s="1"/>
      <c r="D84" s="1">
        <v>30</v>
      </c>
      <c r="E84" t="s">
        <v>56</v>
      </c>
      <c r="F84" t="s">
        <v>8</v>
      </c>
      <c r="G84" s="13" t="s">
        <v>291</v>
      </c>
      <c r="K84" s="1">
        <f t="shared" si="15"/>
        <v>0</v>
      </c>
      <c r="L84" s="1">
        <f t="shared" si="16"/>
        <v>0</v>
      </c>
      <c r="M84" s="1">
        <f t="shared" si="17"/>
        <v>0</v>
      </c>
      <c r="N84" s="1">
        <f t="shared" si="18"/>
        <v>0</v>
      </c>
      <c r="O84" s="1">
        <f t="shared" si="29"/>
        <v>0</v>
      </c>
      <c r="P84" s="1">
        <f t="shared" si="19"/>
        <v>0</v>
      </c>
      <c r="Q84" s="1">
        <f t="shared" si="20"/>
        <v>0</v>
      </c>
      <c r="R84" s="1">
        <f t="shared" si="21"/>
        <v>30</v>
      </c>
      <c r="S84" s="1">
        <f t="shared" si="22"/>
        <v>0</v>
      </c>
      <c r="T84" s="1">
        <f t="shared" si="23"/>
        <v>0</v>
      </c>
      <c r="U84" s="1">
        <f t="shared" si="24"/>
        <v>30</v>
      </c>
      <c r="V84" s="1">
        <f t="shared" si="25"/>
        <v>0</v>
      </c>
      <c r="W84" s="1">
        <f t="shared" si="26"/>
        <v>0</v>
      </c>
      <c r="X84" s="1">
        <f t="shared" si="27"/>
        <v>0</v>
      </c>
      <c r="Y84" s="1">
        <f t="shared" si="28"/>
        <v>0</v>
      </c>
    </row>
    <row r="85" spans="1:25">
      <c r="A85" s="5">
        <v>39739</v>
      </c>
      <c r="B85" s="1"/>
      <c r="D85" s="1">
        <v>44.9</v>
      </c>
      <c r="E85" t="s">
        <v>20</v>
      </c>
      <c r="F85" t="s">
        <v>8</v>
      </c>
      <c r="G85" s="13" t="s">
        <v>291</v>
      </c>
      <c r="K85" s="1">
        <f t="shared" si="15"/>
        <v>44.9</v>
      </c>
      <c r="L85" s="1">
        <f t="shared" si="16"/>
        <v>0</v>
      </c>
      <c r="M85" s="1">
        <f t="shared" si="17"/>
        <v>0</v>
      </c>
      <c r="N85" s="1">
        <f t="shared" si="18"/>
        <v>0</v>
      </c>
      <c r="O85" s="1">
        <f t="shared" si="29"/>
        <v>0</v>
      </c>
      <c r="P85" s="1">
        <f t="shared" si="19"/>
        <v>0</v>
      </c>
      <c r="Q85" s="1">
        <f t="shared" si="20"/>
        <v>0</v>
      </c>
      <c r="R85" s="1">
        <f t="shared" si="21"/>
        <v>44.9</v>
      </c>
      <c r="S85" s="1">
        <f t="shared" si="22"/>
        <v>0</v>
      </c>
      <c r="T85" s="1">
        <f t="shared" si="23"/>
        <v>0</v>
      </c>
      <c r="U85" s="1">
        <f t="shared" si="24"/>
        <v>0</v>
      </c>
      <c r="V85" s="1">
        <f t="shared" si="25"/>
        <v>0</v>
      </c>
      <c r="W85" s="1">
        <f t="shared" si="26"/>
        <v>0</v>
      </c>
      <c r="X85" s="1">
        <f t="shared" si="27"/>
        <v>0</v>
      </c>
      <c r="Y85" s="1">
        <f t="shared" si="28"/>
        <v>0</v>
      </c>
    </row>
    <row r="86" spans="1:25">
      <c r="A86" s="5">
        <v>39741</v>
      </c>
      <c r="B86" s="1"/>
      <c r="D86" s="1">
        <v>44.9</v>
      </c>
      <c r="E86" t="s">
        <v>20</v>
      </c>
      <c r="F86" t="s">
        <v>6</v>
      </c>
      <c r="G86" s="13" t="s">
        <v>244</v>
      </c>
      <c r="K86" s="1">
        <f t="shared" si="15"/>
        <v>44.9</v>
      </c>
      <c r="L86" s="1">
        <f t="shared" si="16"/>
        <v>0</v>
      </c>
      <c r="M86" s="1">
        <f t="shared" si="17"/>
        <v>0</v>
      </c>
      <c r="N86" s="1">
        <f t="shared" si="18"/>
        <v>0</v>
      </c>
      <c r="O86" s="1">
        <f t="shared" si="29"/>
        <v>44.9</v>
      </c>
      <c r="P86" s="1">
        <f t="shared" si="19"/>
        <v>0</v>
      </c>
      <c r="Q86" s="1">
        <f t="shared" si="20"/>
        <v>0</v>
      </c>
      <c r="R86" s="1">
        <f t="shared" si="21"/>
        <v>0</v>
      </c>
      <c r="S86" s="1">
        <f t="shared" si="22"/>
        <v>0</v>
      </c>
      <c r="T86" s="1">
        <f t="shared" si="23"/>
        <v>0</v>
      </c>
      <c r="U86" s="1">
        <f t="shared" si="24"/>
        <v>0</v>
      </c>
      <c r="V86" s="1">
        <f t="shared" si="25"/>
        <v>0</v>
      </c>
      <c r="W86" s="1">
        <f t="shared" si="26"/>
        <v>0</v>
      </c>
      <c r="X86" s="1">
        <f t="shared" si="27"/>
        <v>0</v>
      </c>
      <c r="Y86" s="1">
        <f t="shared" si="28"/>
        <v>0</v>
      </c>
    </row>
    <row r="87" spans="1:25">
      <c r="A87" s="5">
        <v>39741</v>
      </c>
      <c r="B87" s="1"/>
      <c r="D87" s="1">
        <v>24.9</v>
      </c>
      <c r="E87" t="s">
        <v>20</v>
      </c>
      <c r="F87" t="s">
        <v>8</v>
      </c>
      <c r="G87" s="13" t="s">
        <v>292</v>
      </c>
      <c r="K87" s="1">
        <f t="shared" si="15"/>
        <v>24.9</v>
      </c>
      <c r="L87" s="1">
        <f t="shared" si="16"/>
        <v>0</v>
      </c>
      <c r="M87" s="1">
        <f t="shared" si="17"/>
        <v>0</v>
      </c>
      <c r="N87" s="1">
        <f t="shared" si="18"/>
        <v>0</v>
      </c>
      <c r="O87" s="1">
        <f t="shared" si="29"/>
        <v>0</v>
      </c>
      <c r="P87" s="1">
        <f t="shared" si="19"/>
        <v>0</v>
      </c>
      <c r="Q87" s="1">
        <f t="shared" si="20"/>
        <v>0</v>
      </c>
      <c r="R87" s="1">
        <f t="shared" si="21"/>
        <v>24.9</v>
      </c>
      <c r="S87" s="1">
        <f t="shared" si="22"/>
        <v>0</v>
      </c>
      <c r="T87" s="1">
        <f t="shared" si="23"/>
        <v>0</v>
      </c>
      <c r="U87" s="1">
        <f t="shared" si="24"/>
        <v>0</v>
      </c>
      <c r="V87" s="1">
        <f t="shared" si="25"/>
        <v>0</v>
      </c>
      <c r="W87" s="1">
        <f t="shared" si="26"/>
        <v>0</v>
      </c>
      <c r="X87" s="1">
        <f t="shared" si="27"/>
        <v>0</v>
      </c>
      <c r="Y87" s="1">
        <f t="shared" si="28"/>
        <v>0</v>
      </c>
    </row>
    <row r="88" spans="1:25">
      <c r="A88" s="5">
        <v>39741</v>
      </c>
      <c r="B88" s="1"/>
      <c r="D88" s="1">
        <v>50</v>
      </c>
      <c r="E88" t="s">
        <v>20</v>
      </c>
      <c r="F88" t="s">
        <v>6</v>
      </c>
      <c r="G88" s="13" t="s">
        <v>150</v>
      </c>
      <c r="K88" s="1">
        <f t="shared" si="15"/>
        <v>50</v>
      </c>
      <c r="L88" s="1">
        <f t="shared" si="16"/>
        <v>0</v>
      </c>
      <c r="M88" s="1">
        <f t="shared" si="17"/>
        <v>0</v>
      </c>
      <c r="N88" s="1">
        <f t="shared" si="18"/>
        <v>0</v>
      </c>
      <c r="O88" s="1">
        <f t="shared" si="29"/>
        <v>50</v>
      </c>
      <c r="P88" s="1">
        <f t="shared" si="19"/>
        <v>0</v>
      </c>
      <c r="Q88" s="1">
        <f t="shared" si="20"/>
        <v>0</v>
      </c>
      <c r="R88" s="1">
        <f t="shared" si="21"/>
        <v>0</v>
      </c>
      <c r="S88" s="1">
        <f t="shared" si="22"/>
        <v>0</v>
      </c>
      <c r="T88" s="1">
        <f t="shared" si="23"/>
        <v>0</v>
      </c>
      <c r="U88" s="1">
        <f t="shared" si="24"/>
        <v>0</v>
      </c>
      <c r="V88" s="1">
        <f t="shared" si="25"/>
        <v>0</v>
      </c>
      <c r="W88" s="1">
        <f t="shared" si="26"/>
        <v>0</v>
      </c>
      <c r="X88" s="1">
        <f t="shared" si="27"/>
        <v>0</v>
      </c>
      <c r="Y88" s="1">
        <f t="shared" si="28"/>
        <v>0</v>
      </c>
    </row>
    <row r="89" spans="1:25">
      <c r="A89" s="5">
        <v>39741</v>
      </c>
      <c r="B89" s="1"/>
      <c r="D89" s="1">
        <v>24.9</v>
      </c>
      <c r="E89" t="s">
        <v>20</v>
      </c>
      <c r="F89" t="s">
        <v>8</v>
      </c>
      <c r="G89" s="13" t="s">
        <v>293</v>
      </c>
      <c r="K89" s="1">
        <f t="shared" si="15"/>
        <v>24.9</v>
      </c>
      <c r="L89" s="1">
        <f t="shared" si="16"/>
        <v>0</v>
      </c>
      <c r="M89" s="1">
        <f t="shared" si="17"/>
        <v>0</v>
      </c>
      <c r="N89" s="1">
        <f t="shared" si="18"/>
        <v>0</v>
      </c>
      <c r="O89" s="1">
        <f t="shared" si="29"/>
        <v>0</v>
      </c>
      <c r="P89" s="1">
        <f t="shared" si="19"/>
        <v>0</v>
      </c>
      <c r="Q89" s="1">
        <f t="shared" si="20"/>
        <v>0</v>
      </c>
      <c r="R89" s="1">
        <f t="shared" si="21"/>
        <v>24.9</v>
      </c>
      <c r="S89" s="1">
        <f t="shared" si="22"/>
        <v>0</v>
      </c>
      <c r="T89" s="1">
        <f t="shared" si="23"/>
        <v>0</v>
      </c>
      <c r="U89" s="1">
        <f t="shared" si="24"/>
        <v>0</v>
      </c>
      <c r="V89" s="1">
        <f t="shared" si="25"/>
        <v>0</v>
      </c>
      <c r="W89" s="1">
        <f t="shared" si="26"/>
        <v>0</v>
      </c>
      <c r="X89" s="1">
        <f t="shared" si="27"/>
        <v>0</v>
      </c>
      <c r="Y89" s="1">
        <f t="shared" si="28"/>
        <v>0</v>
      </c>
    </row>
    <row r="90" spans="1:25">
      <c r="A90" s="5">
        <v>39741</v>
      </c>
      <c r="B90" s="1"/>
      <c r="D90" s="1">
        <v>24.9</v>
      </c>
      <c r="E90" t="s">
        <v>20</v>
      </c>
      <c r="F90" t="s">
        <v>6</v>
      </c>
      <c r="G90" s="13" t="s">
        <v>187</v>
      </c>
      <c r="K90" s="1">
        <f t="shared" si="15"/>
        <v>24.9</v>
      </c>
      <c r="L90" s="1">
        <f t="shared" si="16"/>
        <v>0</v>
      </c>
      <c r="M90" s="1">
        <f t="shared" si="17"/>
        <v>0</v>
      </c>
      <c r="N90" s="1">
        <f t="shared" si="18"/>
        <v>0</v>
      </c>
      <c r="O90" s="1">
        <f t="shared" si="29"/>
        <v>24.9</v>
      </c>
      <c r="P90" s="1">
        <f t="shared" si="19"/>
        <v>0</v>
      </c>
      <c r="Q90" s="1">
        <f t="shared" si="20"/>
        <v>0</v>
      </c>
      <c r="R90" s="1">
        <f t="shared" si="21"/>
        <v>0</v>
      </c>
      <c r="S90" s="1">
        <f t="shared" si="22"/>
        <v>0</v>
      </c>
      <c r="T90" s="1">
        <f t="shared" si="23"/>
        <v>0</v>
      </c>
      <c r="U90" s="1">
        <f t="shared" si="24"/>
        <v>0</v>
      </c>
      <c r="V90" s="1">
        <f t="shared" si="25"/>
        <v>0</v>
      </c>
      <c r="W90" s="1">
        <f t="shared" si="26"/>
        <v>0</v>
      </c>
      <c r="X90" s="1">
        <f t="shared" si="27"/>
        <v>0</v>
      </c>
      <c r="Y90" s="1">
        <f t="shared" si="28"/>
        <v>0</v>
      </c>
    </row>
    <row r="91" spans="1:25">
      <c r="A91" s="5">
        <v>39742</v>
      </c>
      <c r="B91" s="1"/>
      <c r="D91" s="1">
        <v>24.9</v>
      </c>
      <c r="E91" t="s">
        <v>20</v>
      </c>
      <c r="F91" t="s">
        <v>5</v>
      </c>
      <c r="G91" s="13" t="s">
        <v>64</v>
      </c>
      <c r="K91" s="1">
        <f>IF(E91="lojas",D91,0)</f>
        <v>24.9</v>
      </c>
      <c r="L91" s="1">
        <f>IF(E91="lanhouse",D91,0)</f>
        <v>0</v>
      </c>
      <c r="M91" s="1">
        <f>IF(E91="celular",D91,0)</f>
        <v>0</v>
      </c>
      <c r="N91" s="1">
        <f>IF(F91="caixa",D91,0)</f>
        <v>0</v>
      </c>
      <c r="O91" s="1">
        <f>IF(F91="bb",D91,0)</f>
        <v>0</v>
      </c>
      <c r="P91" s="1">
        <f>IF(F91="bradesco",D91,0)</f>
        <v>24.9</v>
      </c>
      <c r="Q91" s="1">
        <f>IF(F91="banco real",D91,0)</f>
        <v>0</v>
      </c>
      <c r="R91" s="1">
        <f>IF(F91="itau",D91,0)</f>
        <v>0</v>
      </c>
      <c r="S91" s="1">
        <f>IF(F91="pseg",#REF!,0)</f>
        <v>0</v>
      </c>
      <c r="T91" s="1">
        <f t="shared" si="23"/>
        <v>0</v>
      </c>
      <c r="U91" s="1">
        <f t="shared" si="24"/>
        <v>0</v>
      </c>
      <c r="V91" s="1">
        <f t="shared" si="25"/>
        <v>0</v>
      </c>
      <c r="W91" s="1">
        <f t="shared" si="26"/>
        <v>0</v>
      </c>
      <c r="X91" s="1">
        <f t="shared" si="27"/>
        <v>0</v>
      </c>
      <c r="Y91" s="1">
        <f t="shared" si="28"/>
        <v>0</v>
      </c>
    </row>
    <row r="92" spans="1:25">
      <c r="A92" s="5">
        <v>39742</v>
      </c>
      <c r="B92" s="1">
        <v>535</v>
      </c>
      <c r="C92" t="s">
        <v>25</v>
      </c>
      <c r="D92" s="1">
        <v>64.900000000000006</v>
      </c>
      <c r="E92" t="s">
        <v>20</v>
      </c>
      <c r="F92" t="s">
        <v>6</v>
      </c>
      <c r="G92" s="13" t="s">
        <v>294</v>
      </c>
      <c r="K92" s="1">
        <f t="shared" si="15"/>
        <v>64.900000000000006</v>
      </c>
      <c r="L92" s="1">
        <f t="shared" si="16"/>
        <v>0</v>
      </c>
      <c r="M92" s="1">
        <f t="shared" si="17"/>
        <v>0</v>
      </c>
      <c r="N92" s="1">
        <f t="shared" si="18"/>
        <v>0</v>
      </c>
      <c r="O92" s="1">
        <f t="shared" si="29"/>
        <v>64.900000000000006</v>
      </c>
      <c r="P92" s="1">
        <f t="shared" si="19"/>
        <v>0</v>
      </c>
      <c r="Q92" s="1">
        <f t="shared" si="20"/>
        <v>0</v>
      </c>
      <c r="R92" s="1">
        <f t="shared" si="21"/>
        <v>0</v>
      </c>
      <c r="S92" s="1">
        <f t="shared" si="22"/>
        <v>0</v>
      </c>
      <c r="T92" s="1">
        <f t="shared" si="23"/>
        <v>535</v>
      </c>
      <c r="U92" s="1">
        <f t="shared" si="24"/>
        <v>0</v>
      </c>
      <c r="V92" s="1">
        <f t="shared" si="25"/>
        <v>0</v>
      </c>
      <c r="W92" s="1">
        <f t="shared" si="26"/>
        <v>0</v>
      </c>
      <c r="X92" s="1">
        <f t="shared" si="27"/>
        <v>0</v>
      </c>
      <c r="Y92" s="1">
        <f t="shared" si="28"/>
        <v>0</v>
      </c>
    </row>
    <row r="93" spans="1:25">
      <c r="A93" s="5">
        <v>39742</v>
      </c>
      <c r="B93" s="1"/>
      <c r="D93" s="1">
        <v>25</v>
      </c>
      <c r="E93" t="s">
        <v>20</v>
      </c>
      <c r="F93" t="s">
        <v>8</v>
      </c>
      <c r="G93" s="13" t="s">
        <v>104</v>
      </c>
      <c r="K93" s="1">
        <f t="shared" si="15"/>
        <v>25</v>
      </c>
      <c r="L93" s="1">
        <f t="shared" si="16"/>
        <v>0</v>
      </c>
      <c r="M93" s="1">
        <f t="shared" si="17"/>
        <v>0</v>
      </c>
      <c r="N93" s="1">
        <f t="shared" si="18"/>
        <v>0</v>
      </c>
      <c r="O93" s="1">
        <f t="shared" si="29"/>
        <v>0</v>
      </c>
      <c r="P93" s="1">
        <f t="shared" si="19"/>
        <v>0</v>
      </c>
      <c r="Q93" s="1">
        <f t="shared" si="20"/>
        <v>0</v>
      </c>
      <c r="R93" s="1">
        <f t="shared" si="21"/>
        <v>25</v>
      </c>
      <c r="S93" s="1">
        <f t="shared" si="22"/>
        <v>0</v>
      </c>
      <c r="T93" s="1">
        <f t="shared" si="23"/>
        <v>0</v>
      </c>
      <c r="U93" s="1">
        <f t="shared" si="24"/>
        <v>0</v>
      </c>
      <c r="V93" s="1">
        <f t="shared" si="25"/>
        <v>0</v>
      </c>
      <c r="W93" s="1">
        <f t="shared" si="26"/>
        <v>0</v>
      </c>
      <c r="X93" s="1">
        <f t="shared" si="27"/>
        <v>0</v>
      </c>
      <c r="Y93" s="1">
        <f t="shared" si="28"/>
        <v>0</v>
      </c>
    </row>
    <row r="94" spans="1:25">
      <c r="A94" s="5">
        <v>39740</v>
      </c>
      <c r="B94" s="1"/>
      <c r="D94" s="1">
        <v>19.899999999999999</v>
      </c>
      <c r="E94" t="s">
        <v>295</v>
      </c>
      <c r="F94" t="s">
        <v>13</v>
      </c>
      <c r="G94" s="13" t="s">
        <v>296</v>
      </c>
      <c r="K94" s="1">
        <f t="shared" si="15"/>
        <v>0</v>
      </c>
      <c r="L94" s="1">
        <f t="shared" si="16"/>
        <v>0</v>
      </c>
      <c r="M94" s="1">
        <f t="shared" si="17"/>
        <v>0</v>
      </c>
      <c r="N94" s="1">
        <f t="shared" si="18"/>
        <v>0</v>
      </c>
      <c r="O94" s="1">
        <f t="shared" si="29"/>
        <v>0</v>
      </c>
      <c r="P94" s="1">
        <f t="shared" si="19"/>
        <v>0</v>
      </c>
      <c r="Q94" s="1">
        <f t="shared" si="20"/>
        <v>19.899999999999999</v>
      </c>
      <c r="R94" s="1">
        <f t="shared" si="21"/>
        <v>0</v>
      </c>
      <c r="S94" s="1">
        <f t="shared" si="22"/>
        <v>0</v>
      </c>
      <c r="T94" s="1">
        <f t="shared" si="23"/>
        <v>0</v>
      </c>
      <c r="U94" s="1">
        <f t="shared" si="24"/>
        <v>0</v>
      </c>
      <c r="V94" s="1">
        <f t="shared" si="25"/>
        <v>0</v>
      </c>
      <c r="W94" s="1">
        <f t="shared" si="26"/>
        <v>0</v>
      </c>
      <c r="X94" s="1">
        <f t="shared" si="27"/>
        <v>0</v>
      </c>
      <c r="Y94" s="1">
        <f t="shared" si="28"/>
        <v>0</v>
      </c>
    </row>
    <row r="95" spans="1:25">
      <c r="A95" s="5">
        <v>39740</v>
      </c>
      <c r="B95" s="1"/>
      <c r="D95" s="1">
        <v>30</v>
      </c>
      <c r="E95" t="s">
        <v>56</v>
      </c>
      <c r="F95" t="s">
        <v>13</v>
      </c>
      <c r="G95" s="13" t="s">
        <v>296</v>
      </c>
      <c r="K95" s="1">
        <f t="shared" si="15"/>
        <v>0</v>
      </c>
      <c r="L95" s="1">
        <f t="shared" si="16"/>
        <v>0</v>
      </c>
      <c r="M95" s="1">
        <f t="shared" si="17"/>
        <v>0</v>
      </c>
      <c r="N95" s="1">
        <f t="shared" si="18"/>
        <v>0</v>
      </c>
      <c r="O95" s="1">
        <f t="shared" si="29"/>
        <v>0</v>
      </c>
      <c r="P95" s="1">
        <f t="shared" si="19"/>
        <v>0</v>
      </c>
      <c r="Q95" s="1">
        <f t="shared" si="20"/>
        <v>30</v>
      </c>
      <c r="R95" s="1">
        <f t="shared" si="21"/>
        <v>0</v>
      </c>
      <c r="S95" s="1">
        <f t="shared" si="22"/>
        <v>0</v>
      </c>
      <c r="T95" s="1">
        <f t="shared" si="23"/>
        <v>0</v>
      </c>
      <c r="U95" s="1">
        <f t="shared" si="24"/>
        <v>30</v>
      </c>
      <c r="V95" s="1">
        <f t="shared" si="25"/>
        <v>0</v>
      </c>
      <c r="W95" s="1">
        <f t="shared" si="26"/>
        <v>0</v>
      </c>
      <c r="X95" s="1">
        <f t="shared" si="27"/>
        <v>0</v>
      </c>
      <c r="Y95" s="1">
        <f t="shared" si="28"/>
        <v>0</v>
      </c>
    </row>
    <row r="96" spans="1:25">
      <c r="A96" s="5">
        <v>39743</v>
      </c>
      <c r="B96" s="1"/>
      <c r="D96" s="1">
        <v>11.9</v>
      </c>
      <c r="E96" t="s">
        <v>20</v>
      </c>
      <c r="F96" t="s">
        <v>5</v>
      </c>
      <c r="G96" s="13" t="s">
        <v>197</v>
      </c>
      <c r="K96" s="1">
        <f t="shared" si="15"/>
        <v>11.9</v>
      </c>
      <c r="L96" s="1">
        <f t="shared" si="16"/>
        <v>0</v>
      </c>
      <c r="M96" s="1">
        <f t="shared" si="17"/>
        <v>0</v>
      </c>
      <c r="N96" s="1">
        <f t="shared" si="18"/>
        <v>0</v>
      </c>
      <c r="O96" s="1">
        <f t="shared" si="29"/>
        <v>0</v>
      </c>
      <c r="P96" s="1">
        <f t="shared" si="19"/>
        <v>11.9</v>
      </c>
      <c r="Q96" s="1">
        <f t="shared" si="20"/>
        <v>0</v>
      </c>
      <c r="R96" s="1">
        <f t="shared" si="21"/>
        <v>0</v>
      </c>
      <c r="S96" s="1">
        <f t="shared" si="22"/>
        <v>0</v>
      </c>
      <c r="T96" s="1">
        <f t="shared" si="23"/>
        <v>0</v>
      </c>
      <c r="U96" s="1">
        <f t="shared" si="24"/>
        <v>0</v>
      </c>
      <c r="V96" s="1">
        <f t="shared" si="25"/>
        <v>0</v>
      </c>
      <c r="W96" s="1">
        <f>IF(C96="lanhouse",B96,0)</f>
        <v>0</v>
      </c>
      <c r="X96" s="1">
        <f>IF(C96="lojapro",B96,0)</f>
        <v>0</v>
      </c>
      <c r="Y96" s="1">
        <f t="shared" si="28"/>
        <v>0</v>
      </c>
    </row>
    <row r="97" spans="1:25">
      <c r="A97" s="5">
        <v>39744</v>
      </c>
      <c r="B97" s="1"/>
      <c r="D97" s="1">
        <v>124.5</v>
      </c>
      <c r="E97" t="s">
        <v>20</v>
      </c>
      <c r="F97" t="s">
        <v>13</v>
      </c>
      <c r="G97" s="13" t="s">
        <v>133</v>
      </c>
      <c r="K97" s="1">
        <f t="shared" si="15"/>
        <v>124.5</v>
      </c>
      <c r="L97" s="1">
        <f t="shared" si="16"/>
        <v>0</v>
      </c>
      <c r="M97" s="1">
        <f t="shared" si="17"/>
        <v>0</v>
      </c>
      <c r="N97" s="1">
        <f t="shared" si="18"/>
        <v>0</v>
      </c>
      <c r="O97" s="1">
        <f t="shared" si="29"/>
        <v>0</v>
      </c>
      <c r="P97" s="1">
        <f t="shared" si="19"/>
        <v>0</v>
      </c>
      <c r="Q97" s="1">
        <f t="shared" si="20"/>
        <v>124.5</v>
      </c>
      <c r="R97" s="1">
        <f t="shared" si="21"/>
        <v>0</v>
      </c>
      <c r="S97" s="1">
        <f t="shared" si="22"/>
        <v>0</v>
      </c>
      <c r="T97" s="1">
        <f t="shared" si="23"/>
        <v>0</v>
      </c>
      <c r="U97" s="1">
        <f t="shared" si="24"/>
        <v>0</v>
      </c>
      <c r="V97" s="1">
        <f t="shared" si="25"/>
        <v>0</v>
      </c>
      <c r="W97" s="1">
        <f>IF(C96="lanhouse",B96,0)</f>
        <v>0</v>
      </c>
      <c r="X97" s="1">
        <f>IF(C96="lojapro",B96,0)</f>
        <v>0</v>
      </c>
      <c r="Y97" s="1">
        <f t="shared" si="28"/>
        <v>0</v>
      </c>
    </row>
    <row r="98" spans="1:25">
      <c r="A98" s="5">
        <v>39744</v>
      </c>
      <c r="B98" s="1"/>
      <c r="D98" s="1">
        <v>20</v>
      </c>
      <c r="E98" t="s">
        <v>107</v>
      </c>
      <c r="F98" t="s">
        <v>13</v>
      </c>
      <c r="G98" s="13" t="s">
        <v>133</v>
      </c>
      <c r="K98" s="1">
        <f t="shared" si="15"/>
        <v>0</v>
      </c>
      <c r="L98" s="1">
        <f t="shared" si="16"/>
        <v>0</v>
      </c>
      <c r="M98" s="1">
        <f t="shared" si="17"/>
        <v>0</v>
      </c>
      <c r="N98" s="1">
        <f t="shared" si="18"/>
        <v>0</v>
      </c>
      <c r="O98" s="1">
        <f t="shared" si="29"/>
        <v>0</v>
      </c>
      <c r="P98" s="1">
        <f t="shared" si="19"/>
        <v>0</v>
      </c>
      <c r="Q98" s="1">
        <f t="shared" si="20"/>
        <v>20</v>
      </c>
      <c r="R98" s="1">
        <f t="shared" si="21"/>
        <v>0</v>
      </c>
      <c r="S98" s="1">
        <f t="shared" si="22"/>
        <v>0</v>
      </c>
      <c r="T98" s="1">
        <f t="shared" si="23"/>
        <v>0</v>
      </c>
      <c r="U98" s="1">
        <f t="shared" si="24"/>
        <v>0</v>
      </c>
      <c r="V98" s="1">
        <f t="shared" si="25"/>
        <v>0</v>
      </c>
      <c r="W98" s="1">
        <f t="shared" si="26"/>
        <v>0</v>
      </c>
      <c r="X98" s="1">
        <f t="shared" si="27"/>
        <v>0</v>
      </c>
      <c r="Y98" s="1">
        <f t="shared" si="28"/>
        <v>20</v>
      </c>
    </row>
    <row r="99" spans="1:25">
      <c r="A99" s="5">
        <v>39745</v>
      </c>
      <c r="B99" s="1"/>
      <c r="D99" s="1">
        <v>44.9</v>
      </c>
      <c r="E99" t="s">
        <v>20</v>
      </c>
      <c r="F99" t="s">
        <v>6</v>
      </c>
      <c r="G99" s="13" t="s">
        <v>297</v>
      </c>
      <c r="K99" s="1">
        <f t="shared" si="15"/>
        <v>44.9</v>
      </c>
      <c r="L99" s="1">
        <f t="shared" si="16"/>
        <v>0</v>
      </c>
      <c r="M99" s="1">
        <f t="shared" si="17"/>
        <v>0</v>
      </c>
      <c r="N99" s="1">
        <f t="shared" si="18"/>
        <v>0</v>
      </c>
      <c r="O99" s="1">
        <f t="shared" si="29"/>
        <v>44.9</v>
      </c>
      <c r="P99" s="1">
        <f t="shared" si="19"/>
        <v>0</v>
      </c>
      <c r="Q99" s="1">
        <f t="shared" si="20"/>
        <v>0</v>
      </c>
      <c r="R99" s="1">
        <f t="shared" si="21"/>
        <v>0</v>
      </c>
      <c r="S99" s="1">
        <f t="shared" si="22"/>
        <v>0</v>
      </c>
      <c r="T99" s="1">
        <f t="shared" si="23"/>
        <v>0</v>
      </c>
      <c r="U99" s="1">
        <f t="shared" si="24"/>
        <v>0</v>
      </c>
      <c r="V99" s="1">
        <f t="shared" si="25"/>
        <v>0</v>
      </c>
      <c r="W99" s="1">
        <f t="shared" si="26"/>
        <v>0</v>
      </c>
      <c r="X99" s="1">
        <f t="shared" si="27"/>
        <v>0</v>
      </c>
      <c r="Y99" s="1">
        <f t="shared" si="28"/>
        <v>0</v>
      </c>
    </row>
    <row r="100" spans="1:25">
      <c r="A100" s="5">
        <v>39745</v>
      </c>
      <c r="B100" s="1"/>
      <c r="D100" s="1">
        <v>30</v>
      </c>
      <c r="E100" t="s">
        <v>20</v>
      </c>
      <c r="F100" t="s">
        <v>5</v>
      </c>
      <c r="G100" s="16" t="s">
        <v>76</v>
      </c>
      <c r="K100" s="1">
        <f t="shared" si="15"/>
        <v>30</v>
      </c>
      <c r="L100" s="1">
        <f t="shared" si="16"/>
        <v>0</v>
      </c>
      <c r="M100" s="1">
        <f t="shared" si="17"/>
        <v>0</v>
      </c>
      <c r="N100" s="1">
        <f t="shared" si="18"/>
        <v>0</v>
      </c>
      <c r="O100" s="1">
        <f t="shared" si="29"/>
        <v>0</v>
      </c>
      <c r="P100" s="1">
        <f t="shared" si="19"/>
        <v>30</v>
      </c>
      <c r="Q100" s="1">
        <f t="shared" si="20"/>
        <v>0</v>
      </c>
      <c r="R100" s="1">
        <f t="shared" si="21"/>
        <v>0</v>
      </c>
      <c r="S100" s="1">
        <f t="shared" si="22"/>
        <v>0</v>
      </c>
      <c r="T100" s="1">
        <f t="shared" si="23"/>
        <v>0</v>
      </c>
      <c r="U100" s="1">
        <f t="shared" si="24"/>
        <v>0</v>
      </c>
      <c r="V100" s="1">
        <f t="shared" si="25"/>
        <v>0</v>
      </c>
      <c r="W100" s="1">
        <f t="shared" si="26"/>
        <v>0</v>
      </c>
      <c r="X100" s="1">
        <f t="shared" si="27"/>
        <v>0</v>
      </c>
      <c r="Y100" s="1">
        <f t="shared" si="28"/>
        <v>0</v>
      </c>
    </row>
    <row r="101" spans="1:25">
      <c r="A101" s="5">
        <v>39745</v>
      </c>
      <c r="B101" s="1"/>
      <c r="D101" s="1">
        <v>24.9</v>
      </c>
      <c r="E101" t="s">
        <v>20</v>
      </c>
      <c r="F101" t="s">
        <v>5</v>
      </c>
      <c r="G101" s="16" t="s">
        <v>170</v>
      </c>
      <c r="K101" s="1">
        <f t="shared" si="15"/>
        <v>24.9</v>
      </c>
      <c r="L101" s="1">
        <f t="shared" si="16"/>
        <v>0</v>
      </c>
      <c r="M101" s="1">
        <f t="shared" si="17"/>
        <v>0</v>
      </c>
      <c r="N101" s="1">
        <f t="shared" si="18"/>
        <v>0</v>
      </c>
      <c r="O101" s="1">
        <f t="shared" si="29"/>
        <v>0</v>
      </c>
      <c r="P101" s="1">
        <f t="shared" si="19"/>
        <v>24.9</v>
      </c>
      <c r="Q101" s="1">
        <f t="shared" si="20"/>
        <v>0</v>
      </c>
      <c r="R101" s="1">
        <f t="shared" si="21"/>
        <v>0</v>
      </c>
      <c r="S101" s="1">
        <f t="shared" si="22"/>
        <v>0</v>
      </c>
      <c r="T101" s="1">
        <f t="shared" si="23"/>
        <v>0</v>
      </c>
      <c r="U101" s="1">
        <f t="shared" si="24"/>
        <v>0</v>
      </c>
      <c r="V101" s="1">
        <f t="shared" si="25"/>
        <v>0</v>
      </c>
      <c r="W101" s="1">
        <f t="shared" si="26"/>
        <v>0</v>
      </c>
      <c r="X101" s="1">
        <f t="shared" si="27"/>
        <v>0</v>
      </c>
      <c r="Y101" s="1">
        <f t="shared" si="28"/>
        <v>0</v>
      </c>
    </row>
    <row r="102" spans="1:25">
      <c r="A102" s="5">
        <v>39745</v>
      </c>
      <c r="B102" s="1"/>
      <c r="D102" s="1">
        <v>9.9</v>
      </c>
      <c r="E102" t="s">
        <v>20</v>
      </c>
      <c r="F102" t="s">
        <v>6</v>
      </c>
      <c r="G102" s="13" t="s">
        <v>298</v>
      </c>
      <c r="K102" s="1">
        <f t="shared" si="15"/>
        <v>9.9</v>
      </c>
      <c r="L102" s="1">
        <f t="shared" si="16"/>
        <v>0</v>
      </c>
      <c r="M102" s="1">
        <f t="shared" si="17"/>
        <v>0</v>
      </c>
      <c r="N102" s="1">
        <f t="shared" si="18"/>
        <v>0</v>
      </c>
      <c r="O102" s="1">
        <f t="shared" si="29"/>
        <v>9.9</v>
      </c>
      <c r="P102" s="1">
        <f t="shared" si="19"/>
        <v>0</v>
      </c>
      <c r="Q102" s="1">
        <f t="shared" si="20"/>
        <v>0</v>
      </c>
      <c r="R102" s="1">
        <f t="shared" si="21"/>
        <v>0</v>
      </c>
      <c r="S102" s="1">
        <f t="shared" si="22"/>
        <v>0</v>
      </c>
      <c r="T102" s="1">
        <f t="shared" si="23"/>
        <v>0</v>
      </c>
      <c r="U102" s="1">
        <f t="shared" si="24"/>
        <v>0</v>
      </c>
      <c r="V102" s="1">
        <f t="shared" si="25"/>
        <v>0</v>
      </c>
      <c r="W102" s="1">
        <f t="shared" si="26"/>
        <v>0</v>
      </c>
      <c r="X102" s="1">
        <f t="shared" si="27"/>
        <v>0</v>
      </c>
      <c r="Y102" s="1">
        <f t="shared" si="28"/>
        <v>0</v>
      </c>
    </row>
    <row r="103" spans="1:25">
      <c r="A103" s="5">
        <v>39745</v>
      </c>
      <c r="B103" s="1"/>
      <c r="D103" s="1">
        <v>26.9</v>
      </c>
      <c r="E103" t="s">
        <v>20</v>
      </c>
      <c r="F103" t="s">
        <v>5</v>
      </c>
      <c r="G103" s="13" t="s">
        <v>154</v>
      </c>
      <c r="K103" s="1">
        <f t="shared" si="15"/>
        <v>26.9</v>
      </c>
      <c r="L103" s="1">
        <f t="shared" si="16"/>
        <v>0</v>
      </c>
      <c r="M103" s="1">
        <f t="shared" si="17"/>
        <v>0</v>
      </c>
      <c r="N103" s="1">
        <f t="shared" si="18"/>
        <v>0</v>
      </c>
      <c r="O103" s="1">
        <f t="shared" si="29"/>
        <v>0</v>
      </c>
      <c r="P103" s="1">
        <f t="shared" si="19"/>
        <v>26.9</v>
      </c>
      <c r="Q103" s="1">
        <f t="shared" si="20"/>
        <v>0</v>
      </c>
      <c r="R103" s="1">
        <f t="shared" si="21"/>
        <v>0</v>
      </c>
      <c r="S103" s="1">
        <f t="shared" si="22"/>
        <v>0</v>
      </c>
      <c r="T103" s="1">
        <f t="shared" si="23"/>
        <v>0</v>
      </c>
      <c r="U103" s="1">
        <f t="shared" si="24"/>
        <v>0</v>
      </c>
      <c r="V103" s="1">
        <f t="shared" si="25"/>
        <v>0</v>
      </c>
      <c r="W103" s="1">
        <f t="shared" si="26"/>
        <v>0</v>
      </c>
      <c r="X103" s="1">
        <f t="shared" si="27"/>
        <v>0</v>
      </c>
      <c r="Y103" s="1">
        <f t="shared" si="28"/>
        <v>0</v>
      </c>
    </row>
    <row r="104" spans="1:25">
      <c r="A104" s="5">
        <v>39745</v>
      </c>
      <c r="B104" s="1"/>
      <c r="D104" s="1">
        <v>24.9</v>
      </c>
      <c r="E104" t="s">
        <v>20</v>
      </c>
      <c r="F104" t="s">
        <v>8</v>
      </c>
      <c r="G104" s="13" t="s">
        <v>108</v>
      </c>
      <c r="K104" s="1">
        <f t="shared" si="15"/>
        <v>24.9</v>
      </c>
      <c r="L104" s="1">
        <f t="shared" si="16"/>
        <v>0</v>
      </c>
      <c r="M104" s="1">
        <f t="shared" si="17"/>
        <v>0</v>
      </c>
      <c r="N104" s="1">
        <f t="shared" si="18"/>
        <v>0</v>
      </c>
      <c r="O104" s="1">
        <f t="shared" si="29"/>
        <v>0</v>
      </c>
      <c r="P104" s="1">
        <f t="shared" si="19"/>
        <v>0</v>
      </c>
      <c r="Q104" s="1">
        <f t="shared" si="20"/>
        <v>0</v>
      </c>
      <c r="R104" s="1">
        <f t="shared" si="21"/>
        <v>24.9</v>
      </c>
      <c r="S104" s="1">
        <f t="shared" si="22"/>
        <v>0</v>
      </c>
      <c r="T104" s="1">
        <f t="shared" si="23"/>
        <v>0</v>
      </c>
      <c r="U104" s="1">
        <f t="shared" si="24"/>
        <v>0</v>
      </c>
      <c r="V104" s="1">
        <f t="shared" si="25"/>
        <v>0</v>
      </c>
      <c r="W104" s="1">
        <f t="shared" si="26"/>
        <v>0</v>
      </c>
      <c r="X104" s="1">
        <f t="shared" si="27"/>
        <v>0</v>
      </c>
      <c r="Y104" s="1">
        <f t="shared" si="28"/>
        <v>0</v>
      </c>
    </row>
    <row r="105" spans="1:25">
      <c r="A105" s="5">
        <v>39743</v>
      </c>
      <c r="B105" s="1"/>
      <c r="D105" s="1">
        <v>19.899999999999999</v>
      </c>
      <c r="E105" t="s">
        <v>20</v>
      </c>
      <c r="F105" t="s">
        <v>8</v>
      </c>
      <c r="G105" s="13" t="s">
        <v>71</v>
      </c>
      <c r="K105" s="1">
        <f t="shared" si="15"/>
        <v>19.899999999999999</v>
      </c>
      <c r="L105" s="1">
        <f t="shared" si="16"/>
        <v>0</v>
      </c>
      <c r="M105" s="1">
        <f t="shared" si="17"/>
        <v>0</v>
      </c>
      <c r="N105" s="1">
        <f t="shared" si="18"/>
        <v>0</v>
      </c>
      <c r="O105" s="1">
        <f t="shared" si="29"/>
        <v>0</v>
      </c>
      <c r="P105" s="1">
        <f t="shared" si="19"/>
        <v>0</v>
      </c>
      <c r="Q105" s="1">
        <f t="shared" si="20"/>
        <v>0</v>
      </c>
      <c r="R105" s="1">
        <f t="shared" si="21"/>
        <v>19.899999999999999</v>
      </c>
      <c r="S105" s="1">
        <f t="shared" si="22"/>
        <v>0</v>
      </c>
      <c r="T105" s="1">
        <f t="shared" si="23"/>
        <v>0</v>
      </c>
      <c r="U105" s="1">
        <f t="shared" si="24"/>
        <v>0</v>
      </c>
      <c r="V105" s="1">
        <f t="shared" si="25"/>
        <v>0</v>
      </c>
      <c r="W105" s="1">
        <f t="shared" si="26"/>
        <v>0</v>
      </c>
      <c r="X105" s="1">
        <f t="shared" si="27"/>
        <v>0</v>
      </c>
      <c r="Y105" s="1">
        <f t="shared" si="28"/>
        <v>0</v>
      </c>
    </row>
    <row r="106" spans="1:25">
      <c r="A106" s="5">
        <v>39745</v>
      </c>
      <c r="B106" s="1"/>
      <c r="D106" s="1">
        <v>24.9</v>
      </c>
      <c r="E106" t="s">
        <v>20</v>
      </c>
      <c r="F106" t="s">
        <v>5</v>
      </c>
      <c r="G106" s="13" t="s">
        <v>299</v>
      </c>
      <c r="K106" s="1">
        <f t="shared" si="15"/>
        <v>24.9</v>
      </c>
      <c r="L106" s="1">
        <f t="shared" si="16"/>
        <v>0</v>
      </c>
      <c r="M106" s="1">
        <f t="shared" si="17"/>
        <v>0</v>
      </c>
      <c r="N106" s="1">
        <f t="shared" si="18"/>
        <v>0</v>
      </c>
      <c r="O106" s="1">
        <f t="shared" si="29"/>
        <v>0</v>
      </c>
      <c r="P106" s="1">
        <f t="shared" si="19"/>
        <v>24.9</v>
      </c>
      <c r="Q106" s="1">
        <f t="shared" si="20"/>
        <v>0</v>
      </c>
      <c r="R106" s="1">
        <f t="shared" si="21"/>
        <v>0</v>
      </c>
      <c r="S106" s="1">
        <f t="shared" si="22"/>
        <v>0</v>
      </c>
      <c r="T106" s="1">
        <f t="shared" si="23"/>
        <v>0</v>
      </c>
      <c r="U106" s="1">
        <f t="shared" si="24"/>
        <v>0</v>
      </c>
      <c r="V106" s="1">
        <f t="shared" si="25"/>
        <v>0</v>
      </c>
      <c r="W106" s="1">
        <f t="shared" si="26"/>
        <v>0</v>
      </c>
      <c r="X106" s="1">
        <f t="shared" si="27"/>
        <v>0</v>
      </c>
      <c r="Y106" s="1">
        <f t="shared" si="28"/>
        <v>0</v>
      </c>
    </row>
    <row r="107" spans="1:25">
      <c r="A107" s="5">
        <v>39745</v>
      </c>
      <c r="B107" s="1"/>
      <c r="D107" s="1">
        <v>30</v>
      </c>
      <c r="E107" t="s">
        <v>56</v>
      </c>
      <c r="F107" t="s">
        <v>5</v>
      </c>
      <c r="G107" s="13" t="s">
        <v>299</v>
      </c>
      <c r="K107" s="1">
        <f t="shared" si="15"/>
        <v>0</v>
      </c>
      <c r="L107" s="1">
        <f t="shared" si="16"/>
        <v>0</v>
      </c>
      <c r="M107" s="1">
        <f t="shared" si="17"/>
        <v>0</v>
      </c>
      <c r="N107" s="1">
        <f t="shared" si="18"/>
        <v>0</v>
      </c>
      <c r="O107" s="1">
        <f t="shared" si="29"/>
        <v>0</v>
      </c>
      <c r="P107" s="1">
        <f t="shared" si="19"/>
        <v>30</v>
      </c>
      <c r="Q107" s="1">
        <f t="shared" si="20"/>
        <v>0</v>
      </c>
      <c r="R107" s="1">
        <f t="shared" si="21"/>
        <v>0</v>
      </c>
      <c r="S107" s="1">
        <f t="shared" si="22"/>
        <v>0</v>
      </c>
      <c r="T107" s="1">
        <f t="shared" si="23"/>
        <v>0</v>
      </c>
      <c r="U107" s="1">
        <f t="shared" si="24"/>
        <v>30</v>
      </c>
      <c r="V107" s="1">
        <f t="shared" si="25"/>
        <v>0</v>
      </c>
      <c r="W107" s="1">
        <f t="shared" si="26"/>
        <v>0</v>
      </c>
      <c r="X107" s="1">
        <f t="shared" si="27"/>
        <v>0</v>
      </c>
      <c r="Y107" s="1">
        <f t="shared" si="28"/>
        <v>0</v>
      </c>
    </row>
    <row r="108" spans="1:25">
      <c r="A108" s="5">
        <v>39748</v>
      </c>
      <c r="B108" s="1"/>
      <c r="D108" s="1">
        <v>13</v>
      </c>
      <c r="E108" t="s">
        <v>20</v>
      </c>
      <c r="F108" t="s">
        <v>7</v>
      </c>
      <c r="G108" t="s">
        <v>237</v>
      </c>
      <c r="K108" s="1">
        <f>IF(E108="lojas",D108,0)</f>
        <v>13</v>
      </c>
      <c r="L108" s="1">
        <f>IF(E108="lanhouse",D108,0)</f>
        <v>0</v>
      </c>
      <c r="M108" s="1">
        <f>IF(E108="celular",D108,0)</f>
        <v>0</v>
      </c>
      <c r="N108" s="1">
        <f>IF(F108="caixa",D108,0)</f>
        <v>13</v>
      </c>
      <c r="O108" s="1">
        <f>IF(F108="bb",D108,0)</f>
        <v>0</v>
      </c>
      <c r="P108" s="1">
        <f>IF(F108="bradesco",D108,0)</f>
        <v>0</v>
      </c>
      <c r="Q108" s="1">
        <f>IF(F108="banco real",D108,0)</f>
        <v>0</v>
      </c>
      <c r="R108" s="1">
        <f>IF(F108="itau",D108,0)</f>
        <v>0</v>
      </c>
      <c r="S108" s="1">
        <f>IF(F108="pseg",D108,0)</f>
        <v>0</v>
      </c>
      <c r="T108" s="1">
        <f>IF(C108="pessoal",B108,0)</f>
        <v>0</v>
      </c>
      <c r="U108" s="1">
        <f>IF(E108="dominios",D108,0)</f>
        <v>0</v>
      </c>
      <c r="V108" s="1">
        <f>IF(C108="publicidade",B108,0)</f>
        <v>0</v>
      </c>
      <c r="W108" s="1">
        <f>IF(C108="lanhouse",B108,0)</f>
        <v>0</v>
      </c>
      <c r="X108" s="1">
        <f>IF(C108="lojapro",B108,0)</f>
        <v>0</v>
      </c>
      <c r="Y108" s="1">
        <f>IF(E108="serviços",D108,0)</f>
        <v>0</v>
      </c>
    </row>
    <row r="109" spans="1:25">
      <c r="A109" s="5">
        <v>39746</v>
      </c>
      <c r="B109" s="1"/>
      <c r="D109" s="1">
        <v>24.9</v>
      </c>
      <c r="E109" t="s">
        <v>20</v>
      </c>
      <c r="F109" t="s">
        <v>13</v>
      </c>
      <c r="G109" s="13" t="s">
        <v>176</v>
      </c>
      <c r="K109" s="1">
        <f t="shared" si="15"/>
        <v>24.9</v>
      </c>
      <c r="L109" s="1">
        <f t="shared" si="16"/>
        <v>0</v>
      </c>
      <c r="M109" s="1">
        <f t="shared" si="17"/>
        <v>0</v>
      </c>
      <c r="N109" s="1">
        <f t="shared" si="18"/>
        <v>0</v>
      </c>
      <c r="O109" s="1">
        <f t="shared" si="29"/>
        <v>0</v>
      </c>
      <c r="P109" s="1">
        <f t="shared" si="19"/>
        <v>0</v>
      </c>
      <c r="Q109" s="1">
        <f t="shared" si="20"/>
        <v>24.9</v>
      </c>
      <c r="R109" s="1">
        <f t="shared" si="21"/>
        <v>0</v>
      </c>
      <c r="S109" s="1">
        <f t="shared" si="22"/>
        <v>0</v>
      </c>
      <c r="T109" s="1">
        <f t="shared" si="23"/>
        <v>0</v>
      </c>
      <c r="U109" s="1">
        <f t="shared" si="24"/>
        <v>0</v>
      </c>
      <c r="V109" s="1">
        <f t="shared" si="25"/>
        <v>0</v>
      </c>
      <c r="W109" s="1">
        <f t="shared" si="26"/>
        <v>0</v>
      </c>
      <c r="X109" s="1">
        <f t="shared" si="27"/>
        <v>0</v>
      </c>
      <c r="Y109" s="1">
        <f t="shared" si="28"/>
        <v>0</v>
      </c>
    </row>
    <row r="110" spans="1:25">
      <c r="A110" s="5">
        <v>39748</v>
      </c>
      <c r="B110" s="1"/>
      <c r="D110" s="1">
        <v>33</v>
      </c>
      <c r="E110" t="s">
        <v>20</v>
      </c>
      <c r="F110" t="s">
        <v>7</v>
      </c>
      <c r="G110" s="13" t="s">
        <v>300</v>
      </c>
      <c r="K110" s="1">
        <f t="shared" si="15"/>
        <v>33</v>
      </c>
      <c r="L110" s="1">
        <f t="shared" si="16"/>
        <v>0</v>
      </c>
      <c r="M110" s="1">
        <f t="shared" si="17"/>
        <v>0</v>
      </c>
      <c r="N110" s="1">
        <f t="shared" si="18"/>
        <v>33</v>
      </c>
      <c r="O110" s="1">
        <f t="shared" si="29"/>
        <v>0</v>
      </c>
      <c r="P110" s="1">
        <f t="shared" si="19"/>
        <v>0</v>
      </c>
      <c r="Q110" s="1">
        <f t="shared" si="20"/>
        <v>0</v>
      </c>
      <c r="R110" s="1">
        <f t="shared" si="21"/>
        <v>0</v>
      </c>
      <c r="S110" s="1">
        <f t="shared" si="22"/>
        <v>0</v>
      </c>
      <c r="T110" s="1">
        <f t="shared" si="23"/>
        <v>0</v>
      </c>
      <c r="U110" s="1">
        <f t="shared" si="24"/>
        <v>0</v>
      </c>
      <c r="V110" s="1">
        <f t="shared" si="25"/>
        <v>0</v>
      </c>
      <c r="W110" s="1">
        <f t="shared" si="26"/>
        <v>0</v>
      </c>
      <c r="X110" s="1">
        <f t="shared" si="27"/>
        <v>0</v>
      </c>
      <c r="Y110" s="1">
        <f t="shared" si="28"/>
        <v>0</v>
      </c>
    </row>
    <row r="111" spans="1:25">
      <c r="A111" s="5">
        <v>39748</v>
      </c>
      <c r="B111" s="1"/>
      <c r="D111" s="1">
        <v>9.9</v>
      </c>
      <c r="E111" t="s">
        <v>20</v>
      </c>
      <c r="F111" t="s">
        <v>5</v>
      </c>
      <c r="G111" s="13" t="s">
        <v>271</v>
      </c>
      <c r="K111" s="1">
        <f t="shared" si="15"/>
        <v>9.9</v>
      </c>
      <c r="L111" s="1">
        <f t="shared" si="16"/>
        <v>0</v>
      </c>
      <c r="M111" s="1">
        <f t="shared" si="17"/>
        <v>0</v>
      </c>
      <c r="N111" s="1">
        <f t="shared" si="18"/>
        <v>0</v>
      </c>
      <c r="O111" s="1">
        <f t="shared" si="29"/>
        <v>0</v>
      </c>
      <c r="P111" s="1">
        <f t="shared" si="19"/>
        <v>9.9</v>
      </c>
      <c r="Q111" s="1">
        <f t="shared" si="20"/>
        <v>0</v>
      </c>
      <c r="R111" s="1">
        <f t="shared" si="21"/>
        <v>0</v>
      </c>
      <c r="S111" s="1">
        <f t="shared" si="22"/>
        <v>0</v>
      </c>
      <c r="T111" s="1">
        <f t="shared" si="23"/>
        <v>0</v>
      </c>
      <c r="U111" s="1">
        <f t="shared" si="24"/>
        <v>0</v>
      </c>
      <c r="V111" s="1">
        <f t="shared" si="25"/>
        <v>0</v>
      </c>
      <c r="W111" s="1">
        <f t="shared" si="26"/>
        <v>0</v>
      </c>
      <c r="X111" s="1">
        <f t="shared" si="27"/>
        <v>0</v>
      </c>
      <c r="Y111" s="1">
        <f t="shared" si="28"/>
        <v>0</v>
      </c>
    </row>
    <row r="112" spans="1:25">
      <c r="A112" s="5">
        <v>39748</v>
      </c>
      <c r="B112" s="1"/>
      <c r="D112" s="1">
        <v>44.9</v>
      </c>
      <c r="E112" t="s">
        <v>20</v>
      </c>
      <c r="F112" t="s">
        <v>6</v>
      </c>
      <c r="G112" s="13" t="s">
        <v>301</v>
      </c>
      <c r="K112" s="1">
        <f t="shared" si="15"/>
        <v>44.9</v>
      </c>
      <c r="L112" s="1">
        <f t="shared" si="16"/>
        <v>0</v>
      </c>
      <c r="M112" s="1">
        <f t="shared" si="17"/>
        <v>0</v>
      </c>
      <c r="N112" s="1">
        <f t="shared" si="18"/>
        <v>0</v>
      </c>
      <c r="O112" s="1">
        <f t="shared" si="29"/>
        <v>44.9</v>
      </c>
      <c r="P112" s="1">
        <f t="shared" si="19"/>
        <v>0</v>
      </c>
      <c r="Q112" s="1">
        <f t="shared" si="20"/>
        <v>0</v>
      </c>
      <c r="R112" s="1">
        <f t="shared" si="21"/>
        <v>0</v>
      </c>
      <c r="S112" s="1">
        <f t="shared" si="22"/>
        <v>0</v>
      </c>
      <c r="T112" s="1">
        <f t="shared" si="23"/>
        <v>0</v>
      </c>
      <c r="U112" s="1">
        <f t="shared" si="24"/>
        <v>0</v>
      </c>
      <c r="V112" s="1">
        <f t="shared" si="25"/>
        <v>0</v>
      </c>
      <c r="W112" s="1">
        <f t="shared" si="26"/>
        <v>0</v>
      </c>
      <c r="X112" s="1">
        <f t="shared" si="27"/>
        <v>0</v>
      </c>
      <c r="Y112" s="1">
        <f t="shared" si="28"/>
        <v>0</v>
      </c>
    </row>
    <row r="113" spans="1:25">
      <c r="A113" s="5">
        <v>39747</v>
      </c>
      <c r="B113" s="1"/>
      <c r="D113" s="1">
        <v>30</v>
      </c>
      <c r="E113" t="s">
        <v>20</v>
      </c>
      <c r="F113" t="s">
        <v>5</v>
      </c>
      <c r="G113" s="13" t="s">
        <v>74</v>
      </c>
      <c r="K113" s="1">
        <f t="shared" si="15"/>
        <v>30</v>
      </c>
      <c r="L113" s="1">
        <f t="shared" si="16"/>
        <v>0</v>
      </c>
      <c r="M113" s="1">
        <f t="shared" si="17"/>
        <v>0</v>
      </c>
      <c r="N113" s="1">
        <f t="shared" si="18"/>
        <v>0</v>
      </c>
      <c r="O113" s="1">
        <f t="shared" si="29"/>
        <v>0</v>
      </c>
      <c r="P113" s="1">
        <f t="shared" si="19"/>
        <v>30</v>
      </c>
      <c r="Q113" s="1">
        <f t="shared" si="20"/>
        <v>0</v>
      </c>
      <c r="R113" s="1">
        <f t="shared" si="21"/>
        <v>0</v>
      </c>
      <c r="S113" s="1">
        <f t="shared" si="22"/>
        <v>0</v>
      </c>
      <c r="T113" s="1">
        <f t="shared" si="23"/>
        <v>0</v>
      </c>
      <c r="U113" s="1">
        <f t="shared" si="24"/>
        <v>0</v>
      </c>
      <c r="V113" s="1">
        <f t="shared" si="25"/>
        <v>0</v>
      </c>
      <c r="W113" s="1">
        <f t="shared" si="26"/>
        <v>0</v>
      </c>
      <c r="X113" s="1">
        <f t="shared" si="27"/>
        <v>0</v>
      </c>
      <c r="Y113" s="1">
        <f t="shared" si="28"/>
        <v>0</v>
      </c>
    </row>
    <row r="114" spans="1:25">
      <c r="A114" s="5">
        <v>39748</v>
      </c>
      <c r="B114" s="1"/>
      <c r="D114" s="1">
        <v>40</v>
      </c>
      <c r="E114" t="s">
        <v>107</v>
      </c>
      <c r="F114" t="s">
        <v>7</v>
      </c>
      <c r="G114" s="13" t="s">
        <v>302</v>
      </c>
      <c r="K114" s="1">
        <f t="shared" si="15"/>
        <v>0</v>
      </c>
      <c r="L114" s="1">
        <f t="shared" si="16"/>
        <v>0</v>
      </c>
      <c r="M114" s="1">
        <f t="shared" si="17"/>
        <v>0</v>
      </c>
      <c r="N114" s="1">
        <f t="shared" si="18"/>
        <v>40</v>
      </c>
      <c r="O114" s="1">
        <f t="shared" si="29"/>
        <v>0</v>
      </c>
      <c r="P114" s="1">
        <f t="shared" si="19"/>
        <v>0</v>
      </c>
      <c r="Q114" s="1">
        <f t="shared" si="20"/>
        <v>0</v>
      </c>
      <c r="R114" s="1">
        <f t="shared" si="21"/>
        <v>0</v>
      </c>
      <c r="S114" s="1">
        <f t="shared" si="22"/>
        <v>0</v>
      </c>
      <c r="T114" s="1">
        <f t="shared" si="23"/>
        <v>0</v>
      </c>
      <c r="U114" s="1">
        <f t="shared" si="24"/>
        <v>0</v>
      </c>
      <c r="V114" s="1">
        <f t="shared" si="25"/>
        <v>0</v>
      </c>
      <c r="W114" s="1">
        <f t="shared" si="26"/>
        <v>0</v>
      </c>
      <c r="X114" s="1">
        <f t="shared" si="27"/>
        <v>0</v>
      </c>
      <c r="Y114" s="1">
        <f t="shared" si="28"/>
        <v>40</v>
      </c>
    </row>
    <row r="115" spans="1:25">
      <c r="A115" s="5">
        <v>39748</v>
      </c>
      <c r="B115" s="1"/>
      <c r="D115" s="1">
        <v>24.9</v>
      </c>
      <c r="E115" t="s">
        <v>20</v>
      </c>
      <c r="F115" t="s">
        <v>7</v>
      </c>
      <c r="G115" s="13" t="s">
        <v>174</v>
      </c>
      <c r="K115" s="1">
        <f t="shared" si="15"/>
        <v>24.9</v>
      </c>
      <c r="L115" s="1">
        <f t="shared" si="16"/>
        <v>0</v>
      </c>
      <c r="M115" s="1">
        <f t="shared" si="17"/>
        <v>0</v>
      </c>
      <c r="N115" s="1">
        <f t="shared" si="18"/>
        <v>24.9</v>
      </c>
      <c r="O115" s="1">
        <f t="shared" si="29"/>
        <v>0</v>
      </c>
      <c r="P115" s="1">
        <f t="shared" si="19"/>
        <v>0</v>
      </c>
      <c r="Q115" s="1">
        <f t="shared" si="20"/>
        <v>0</v>
      </c>
      <c r="R115" s="1">
        <f t="shared" si="21"/>
        <v>0</v>
      </c>
      <c r="S115" s="1">
        <f t="shared" si="22"/>
        <v>0</v>
      </c>
      <c r="T115" s="1">
        <f t="shared" si="23"/>
        <v>0</v>
      </c>
      <c r="U115" s="1">
        <f t="shared" si="24"/>
        <v>0</v>
      </c>
      <c r="V115" s="1">
        <f t="shared" si="25"/>
        <v>0</v>
      </c>
      <c r="W115" s="1">
        <f t="shared" si="26"/>
        <v>0</v>
      </c>
      <c r="X115" s="1">
        <f t="shared" si="27"/>
        <v>0</v>
      </c>
      <c r="Y115" s="1">
        <f t="shared" si="28"/>
        <v>0</v>
      </c>
    </row>
    <row r="116" spans="1:25">
      <c r="A116" s="5">
        <v>39748</v>
      </c>
      <c r="B116" s="1"/>
      <c r="D116" s="1">
        <v>24.9</v>
      </c>
      <c r="E116" t="s">
        <v>20</v>
      </c>
      <c r="F116" t="s">
        <v>13</v>
      </c>
      <c r="G116" s="16" t="s">
        <v>70</v>
      </c>
      <c r="K116" s="1">
        <f t="shared" si="15"/>
        <v>24.9</v>
      </c>
      <c r="L116" s="1">
        <f t="shared" si="16"/>
        <v>0</v>
      </c>
      <c r="M116" s="1">
        <f t="shared" si="17"/>
        <v>0</v>
      </c>
      <c r="N116" s="1">
        <f t="shared" si="18"/>
        <v>0</v>
      </c>
      <c r="O116" s="1">
        <f t="shared" si="29"/>
        <v>0</v>
      </c>
      <c r="P116" s="1">
        <f t="shared" si="19"/>
        <v>0</v>
      </c>
      <c r="Q116" s="1">
        <f t="shared" si="20"/>
        <v>24.9</v>
      </c>
      <c r="R116" s="1">
        <f t="shared" si="21"/>
        <v>0</v>
      </c>
      <c r="S116" s="1">
        <f t="shared" si="22"/>
        <v>0</v>
      </c>
      <c r="T116" s="1">
        <f t="shared" si="23"/>
        <v>0</v>
      </c>
      <c r="U116" s="1">
        <f t="shared" si="24"/>
        <v>0</v>
      </c>
      <c r="V116" s="1">
        <f t="shared" si="25"/>
        <v>0</v>
      </c>
      <c r="W116" s="1">
        <f t="shared" si="26"/>
        <v>0</v>
      </c>
      <c r="X116" s="1">
        <f t="shared" si="27"/>
        <v>0</v>
      </c>
      <c r="Y116" s="1">
        <f t="shared" si="28"/>
        <v>0</v>
      </c>
    </row>
    <row r="117" spans="1:25">
      <c r="A117" s="5">
        <v>39748</v>
      </c>
      <c r="B117" s="1"/>
      <c r="D117" s="1">
        <v>44.9</v>
      </c>
      <c r="E117" t="s">
        <v>20</v>
      </c>
      <c r="F117" t="s">
        <v>7</v>
      </c>
      <c r="G117" s="13" t="s">
        <v>302</v>
      </c>
      <c r="K117" s="1">
        <f t="shared" si="15"/>
        <v>44.9</v>
      </c>
      <c r="L117" s="1">
        <f t="shared" si="16"/>
        <v>0</v>
      </c>
      <c r="M117" s="1">
        <f t="shared" si="17"/>
        <v>0</v>
      </c>
      <c r="N117" s="1">
        <f t="shared" si="18"/>
        <v>44.9</v>
      </c>
      <c r="O117" s="1">
        <f t="shared" si="29"/>
        <v>0</v>
      </c>
      <c r="P117" s="1">
        <f t="shared" si="19"/>
        <v>0</v>
      </c>
      <c r="Q117" s="1">
        <f t="shared" si="20"/>
        <v>0</v>
      </c>
      <c r="R117" s="1">
        <f t="shared" si="21"/>
        <v>0</v>
      </c>
      <c r="S117" s="1">
        <f t="shared" si="22"/>
        <v>0</v>
      </c>
      <c r="T117" s="1">
        <f t="shared" si="23"/>
        <v>0</v>
      </c>
      <c r="U117" s="1">
        <f t="shared" si="24"/>
        <v>0</v>
      </c>
      <c r="V117" s="1">
        <f t="shared" si="25"/>
        <v>0</v>
      </c>
      <c r="W117" s="1">
        <f t="shared" si="26"/>
        <v>0</v>
      </c>
      <c r="X117" s="1">
        <f t="shared" si="27"/>
        <v>0</v>
      </c>
      <c r="Y117" s="1">
        <f t="shared" si="28"/>
        <v>0</v>
      </c>
    </row>
    <row r="118" spans="1:25">
      <c r="A118" s="5">
        <v>39748</v>
      </c>
      <c r="B118" s="1"/>
      <c r="D118" s="1">
        <v>30</v>
      </c>
      <c r="E118" t="s">
        <v>56</v>
      </c>
      <c r="F118" t="s">
        <v>6</v>
      </c>
      <c r="G118" s="13" t="s">
        <v>303</v>
      </c>
      <c r="K118" s="1">
        <f t="shared" si="15"/>
        <v>0</v>
      </c>
      <c r="L118" s="1">
        <f t="shared" si="16"/>
        <v>0</v>
      </c>
      <c r="M118" s="1">
        <f t="shared" si="17"/>
        <v>0</v>
      </c>
      <c r="N118" s="1">
        <f t="shared" si="18"/>
        <v>0</v>
      </c>
      <c r="O118" s="1">
        <f t="shared" si="29"/>
        <v>30</v>
      </c>
      <c r="P118" s="1">
        <f t="shared" si="19"/>
        <v>0</v>
      </c>
      <c r="Q118" s="1">
        <f t="shared" si="20"/>
        <v>0</v>
      </c>
      <c r="R118" s="1">
        <f t="shared" si="21"/>
        <v>0</v>
      </c>
      <c r="S118" s="1">
        <f t="shared" si="22"/>
        <v>0</v>
      </c>
      <c r="T118" s="1">
        <f t="shared" si="23"/>
        <v>0</v>
      </c>
      <c r="U118" s="1">
        <f t="shared" si="24"/>
        <v>30</v>
      </c>
      <c r="V118" s="1">
        <f t="shared" si="25"/>
        <v>0</v>
      </c>
      <c r="W118" s="1">
        <f t="shared" si="26"/>
        <v>0</v>
      </c>
      <c r="X118" s="1">
        <f t="shared" si="27"/>
        <v>0</v>
      </c>
      <c r="Y118" s="1">
        <f t="shared" si="28"/>
        <v>0</v>
      </c>
    </row>
    <row r="119" spans="1:25">
      <c r="A119" s="5">
        <v>39748</v>
      </c>
      <c r="B119" s="1"/>
      <c r="D119" s="1">
        <v>19.899999999999999</v>
      </c>
      <c r="E119" t="s">
        <v>295</v>
      </c>
      <c r="F119" t="s">
        <v>6</v>
      </c>
      <c r="G119" s="13" t="s">
        <v>303</v>
      </c>
      <c r="K119" s="1">
        <f t="shared" si="15"/>
        <v>0</v>
      </c>
      <c r="L119" s="1">
        <f t="shared" si="16"/>
        <v>0</v>
      </c>
      <c r="M119" s="1">
        <f t="shared" si="17"/>
        <v>0</v>
      </c>
      <c r="N119" s="1">
        <f t="shared" si="18"/>
        <v>0</v>
      </c>
      <c r="O119" s="1">
        <f t="shared" si="29"/>
        <v>19.899999999999999</v>
      </c>
      <c r="P119" s="1">
        <f t="shared" si="19"/>
        <v>0</v>
      </c>
      <c r="Q119" s="1">
        <f t="shared" si="20"/>
        <v>0</v>
      </c>
      <c r="R119" s="1">
        <f t="shared" si="21"/>
        <v>0</v>
      </c>
      <c r="S119" s="1">
        <f t="shared" si="22"/>
        <v>0</v>
      </c>
      <c r="T119" s="1">
        <f t="shared" si="23"/>
        <v>0</v>
      </c>
      <c r="U119" s="1">
        <f t="shared" si="24"/>
        <v>0</v>
      </c>
      <c r="V119" s="1">
        <f t="shared" si="25"/>
        <v>0</v>
      </c>
      <c r="W119" s="1">
        <f t="shared" si="26"/>
        <v>0</v>
      </c>
      <c r="X119" s="1">
        <f t="shared" si="27"/>
        <v>0</v>
      </c>
      <c r="Y119" s="1">
        <f t="shared" si="28"/>
        <v>0</v>
      </c>
    </row>
    <row r="120" spans="1:25">
      <c r="A120" s="5">
        <v>39748</v>
      </c>
      <c r="B120" s="1"/>
      <c r="D120" s="1">
        <v>24.9</v>
      </c>
      <c r="E120" t="s">
        <v>20</v>
      </c>
      <c r="F120" t="s">
        <v>6</v>
      </c>
      <c r="G120" s="13" t="s">
        <v>304</v>
      </c>
      <c r="K120" s="1">
        <f t="shared" si="15"/>
        <v>24.9</v>
      </c>
      <c r="L120" s="1">
        <f t="shared" si="16"/>
        <v>0</v>
      </c>
      <c r="M120" s="1">
        <f t="shared" si="17"/>
        <v>0</v>
      </c>
      <c r="N120" s="1">
        <f t="shared" si="18"/>
        <v>0</v>
      </c>
      <c r="O120" s="1">
        <f t="shared" si="29"/>
        <v>24.9</v>
      </c>
      <c r="P120" s="1">
        <f t="shared" si="19"/>
        <v>0</v>
      </c>
      <c r="Q120" s="1">
        <f t="shared" si="20"/>
        <v>0</v>
      </c>
      <c r="R120" s="1">
        <f t="shared" si="21"/>
        <v>0</v>
      </c>
      <c r="S120" s="1">
        <f t="shared" si="22"/>
        <v>0</v>
      </c>
      <c r="T120" s="1">
        <f t="shared" si="23"/>
        <v>0</v>
      </c>
      <c r="U120" s="1">
        <f t="shared" si="24"/>
        <v>0</v>
      </c>
      <c r="V120" s="1">
        <f t="shared" si="25"/>
        <v>0</v>
      </c>
      <c r="W120" s="1">
        <f t="shared" si="26"/>
        <v>0</v>
      </c>
      <c r="X120" s="1">
        <f t="shared" si="27"/>
        <v>0</v>
      </c>
      <c r="Y120" s="1">
        <f t="shared" si="28"/>
        <v>0</v>
      </c>
    </row>
    <row r="121" spans="1:25">
      <c r="A121" s="5">
        <v>39748</v>
      </c>
      <c r="B121" s="1"/>
      <c r="D121" s="1">
        <v>30</v>
      </c>
      <c r="E121" t="s">
        <v>56</v>
      </c>
      <c r="F121" t="s">
        <v>6</v>
      </c>
      <c r="G121" s="13" t="s">
        <v>304</v>
      </c>
      <c r="K121" s="1">
        <f t="shared" si="15"/>
        <v>0</v>
      </c>
      <c r="L121" s="1">
        <f t="shared" si="16"/>
        <v>0</v>
      </c>
      <c r="M121" s="1">
        <f t="shared" si="17"/>
        <v>0</v>
      </c>
      <c r="N121" s="1">
        <f t="shared" si="18"/>
        <v>0</v>
      </c>
      <c r="O121" s="1">
        <f t="shared" si="29"/>
        <v>30</v>
      </c>
      <c r="P121" s="1">
        <f t="shared" si="19"/>
        <v>0</v>
      </c>
      <c r="Q121" s="1">
        <f t="shared" si="20"/>
        <v>0</v>
      </c>
      <c r="R121" s="1">
        <f t="shared" si="21"/>
        <v>0</v>
      </c>
      <c r="S121" s="1">
        <f t="shared" si="22"/>
        <v>0</v>
      </c>
      <c r="T121" s="1">
        <f t="shared" si="23"/>
        <v>0</v>
      </c>
      <c r="U121" s="1">
        <f t="shared" si="24"/>
        <v>30</v>
      </c>
      <c r="V121" s="1">
        <f t="shared" si="25"/>
        <v>0</v>
      </c>
      <c r="W121" s="1">
        <f t="shared" si="26"/>
        <v>0</v>
      </c>
      <c r="X121" s="1">
        <f t="shared" si="27"/>
        <v>0</v>
      </c>
      <c r="Y121" s="1">
        <f t="shared" si="28"/>
        <v>0</v>
      </c>
    </row>
    <row r="122" spans="1:25">
      <c r="A122" s="5">
        <v>39748</v>
      </c>
      <c r="B122" s="1"/>
      <c r="D122" s="1">
        <v>24.9</v>
      </c>
      <c r="E122" t="s">
        <v>20</v>
      </c>
      <c r="F122" t="s">
        <v>6</v>
      </c>
      <c r="G122" s="13" t="s">
        <v>305</v>
      </c>
      <c r="K122" s="1">
        <f t="shared" si="15"/>
        <v>24.9</v>
      </c>
      <c r="L122" s="1">
        <f t="shared" si="16"/>
        <v>0</v>
      </c>
      <c r="M122" s="1">
        <f t="shared" si="17"/>
        <v>0</v>
      </c>
      <c r="N122" s="1">
        <f t="shared" si="18"/>
        <v>0</v>
      </c>
      <c r="O122" s="1">
        <f t="shared" si="29"/>
        <v>24.9</v>
      </c>
      <c r="P122" s="1">
        <f t="shared" si="19"/>
        <v>0</v>
      </c>
      <c r="Q122" s="1">
        <f t="shared" si="20"/>
        <v>0</v>
      </c>
      <c r="R122" s="1">
        <f t="shared" si="21"/>
        <v>0</v>
      </c>
      <c r="S122" s="1">
        <f t="shared" si="22"/>
        <v>0</v>
      </c>
      <c r="T122" s="1">
        <f t="shared" si="23"/>
        <v>0</v>
      </c>
      <c r="U122" s="1">
        <f t="shared" si="24"/>
        <v>0</v>
      </c>
      <c r="V122" s="1">
        <f t="shared" si="25"/>
        <v>0</v>
      </c>
      <c r="W122" s="1">
        <f t="shared" si="26"/>
        <v>0</v>
      </c>
      <c r="X122" s="1">
        <f t="shared" si="27"/>
        <v>0</v>
      </c>
      <c r="Y122" s="1">
        <f t="shared" si="28"/>
        <v>0</v>
      </c>
    </row>
    <row r="123" spans="1:25">
      <c r="A123" s="5">
        <v>39742</v>
      </c>
      <c r="B123" s="1"/>
      <c r="D123" s="1">
        <v>19.899999999999999</v>
      </c>
      <c r="E123" t="s">
        <v>20</v>
      </c>
      <c r="F123" t="s">
        <v>5</v>
      </c>
      <c r="G123" s="13" t="s">
        <v>306</v>
      </c>
      <c r="K123" s="1">
        <f t="shared" si="15"/>
        <v>19.899999999999999</v>
      </c>
      <c r="L123" s="1">
        <f t="shared" si="16"/>
        <v>0</v>
      </c>
      <c r="M123" s="1">
        <f t="shared" si="17"/>
        <v>0</v>
      </c>
      <c r="N123" s="1">
        <f t="shared" si="18"/>
        <v>0</v>
      </c>
      <c r="O123" s="1">
        <f t="shared" si="29"/>
        <v>0</v>
      </c>
      <c r="P123" s="1">
        <f t="shared" si="19"/>
        <v>19.899999999999999</v>
      </c>
      <c r="Q123" s="1">
        <f t="shared" si="20"/>
        <v>0</v>
      </c>
      <c r="R123" s="1">
        <f t="shared" si="21"/>
        <v>0</v>
      </c>
      <c r="S123" s="1">
        <f t="shared" si="22"/>
        <v>0</v>
      </c>
      <c r="T123" s="1">
        <f t="shared" si="23"/>
        <v>0</v>
      </c>
      <c r="U123" s="1">
        <f t="shared" si="24"/>
        <v>0</v>
      </c>
      <c r="V123" s="1">
        <f t="shared" si="25"/>
        <v>0</v>
      </c>
      <c r="W123" s="1">
        <f t="shared" si="26"/>
        <v>0</v>
      </c>
      <c r="X123" s="1">
        <f t="shared" si="27"/>
        <v>0</v>
      </c>
      <c r="Y123" s="1">
        <f t="shared" si="28"/>
        <v>0</v>
      </c>
    </row>
    <row r="124" spans="1:25">
      <c r="A124" s="5">
        <v>39748</v>
      </c>
      <c r="B124" s="1"/>
      <c r="D124" s="1">
        <v>24.9</v>
      </c>
      <c r="E124" t="s">
        <v>20</v>
      </c>
      <c r="F124" t="s">
        <v>6</v>
      </c>
      <c r="G124" s="13" t="s">
        <v>106</v>
      </c>
      <c r="K124" s="1">
        <f t="shared" si="15"/>
        <v>24.9</v>
      </c>
      <c r="L124" s="1">
        <f t="shared" si="16"/>
        <v>0</v>
      </c>
      <c r="M124" s="1">
        <f t="shared" si="17"/>
        <v>0</v>
      </c>
      <c r="N124" s="1">
        <f t="shared" si="18"/>
        <v>0</v>
      </c>
      <c r="O124" s="1">
        <f t="shared" si="29"/>
        <v>24.9</v>
      </c>
      <c r="P124" s="1">
        <f t="shared" si="19"/>
        <v>0</v>
      </c>
      <c r="Q124" s="1">
        <f t="shared" si="20"/>
        <v>0</v>
      </c>
      <c r="R124" s="1">
        <f t="shared" si="21"/>
        <v>0</v>
      </c>
      <c r="S124" s="1">
        <f t="shared" si="22"/>
        <v>0</v>
      </c>
      <c r="T124" s="1">
        <f t="shared" si="23"/>
        <v>0</v>
      </c>
      <c r="U124" s="1">
        <f t="shared" si="24"/>
        <v>0</v>
      </c>
      <c r="V124" s="1">
        <f t="shared" si="25"/>
        <v>0</v>
      </c>
      <c r="W124" s="1">
        <f t="shared" si="26"/>
        <v>0</v>
      </c>
      <c r="X124" s="1">
        <f t="shared" si="27"/>
        <v>0</v>
      </c>
      <c r="Y124" s="1">
        <f t="shared" si="28"/>
        <v>0</v>
      </c>
    </row>
    <row r="125" spans="1:25">
      <c r="A125" s="5">
        <v>39730</v>
      </c>
      <c r="B125" s="1"/>
      <c r="D125" s="1">
        <v>20</v>
      </c>
      <c r="E125" t="s">
        <v>20</v>
      </c>
      <c r="F125" t="s">
        <v>7</v>
      </c>
      <c r="G125" s="13" t="s">
        <v>118</v>
      </c>
      <c r="K125" s="1">
        <f t="shared" si="15"/>
        <v>20</v>
      </c>
      <c r="L125" s="1">
        <f t="shared" si="16"/>
        <v>0</v>
      </c>
      <c r="M125" s="1">
        <f t="shared" si="17"/>
        <v>0</v>
      </c>
      <c r="N125" s="1">
        <f t="shared" si="18"/>
        <v>20</v>
      </c>
      <c r="O125" s="1">
        <f t="shared" si="29"/>
        <v>0</v>
      </c>
      <c r="P125" s="1">
        <f t="shared" si="19"/>
        <v>0</v>
      </c>
      <c r="Q125" s="1">
        <f t="shared" si="20"/>
        <v>0</v>
      </c>
      <c r="R125" s="1">
        <f t="shared" si="21"/>
        <v>0</v>
      </c>
      <c r="S125" s="1">
        <f t="shared" si="22"/>
        <v>0</v>
      </c>
      <c r="T125" s="1">
        <f t="shared" si="23"/>
        <v>0</v>
      </c>
      <c r="U125" s="1">
        <f t="shared" si="24"/>
        <v>0</v>
      </c>
      <c r="V125" s="1">
        <f t="shared" si="25"/>
        <v>0</v>
      </c>
      <c r="W125" s="1">
        <f t="shared" si="26"/>
        <v>0</v>
      </c>
      <c r="X125" s="1">
        <f t="shared" si="27"/>
        <v>0</v>
      </c>
      <c r="Y125" s="1">
        <f t="shared" si="28"/>
        <v>0</v>
      </c>
    </row>
    <row r="126" spans="1:25">
      <c r="A126" s="5">
        <v>39748</v>
      </c>
      <c r="B126" s="1"/>
      <c r="D126" s="1">
        <v>24.9</v>
      </c>
      <c r="E126" t="s">
        <v>20</v>
      </c>
      <c r="F126" t="s">
        <v>8</v>
      </c>
      <c r="G126" s="13" t="s">
        <v>203</v>
      </c>
      <c r="K126" s="1">
        <f t="shared" si="15"/>
        <v>24.9</v>
      </c>
      <c r="L126" s="1">
        <f t="shared" si="16"/>
        <v>0</v>
      </c>
      <c r="M126" s="1">
        <f t="shared" si="17"/>
        <v>0</v>
      </c>
      <c r="N126" s="1">
        <f t="shared" si="18"/>
        <v>0</v>
      </c>
      <c r="O126" s="1">
        <f t="shared" si="29"/>
        <v>0</v>
      </c>
      <c r="P126" s="1">
        <f t="shared" si="19"/>
        <v>0</v>
      </c>
      <c r="Q126" s="1">
        <f t="shared" si="20"/>
        <v>0</v>
      </c>
      <c r="R126" s="1">
        <f t="shared" si="21"/>
        <v>24.9</v>
      </c>
      <c r="S126" s="1">
        <f t="shared" si="22"/>
        <v>0</v>
      </c>
      <c r="T126" s="1">
        <f t="shared" si="23"/>
        <v>0</v>
      </c>
      <c r="U126" s="1">
        <f t="shared" si="24"/>
        <v>0</v>
      </c>
      <c r="V126" s="1">
        <f t="shared" si="25"/>
        <v>0</v>
      </c>
      <c r="W126" s="1">
        <f t="shared" si="26"/>
        <v>0</v>
      </c>
      <c r="X126" s="1">
        <f t="shared" si="27"/>
        <v>0</v>
      </c>
      <c r="Y126" s="1">
        <f t="shared" si="28"/>
        <v>0</v>
      </c>
    </row>
    <row r="127" spans="1:25">
      <c r="A127" s="5">
        <v>39748</v>
      </c>
      <c r="B127" s="1"/>
      <c r="D127" s="1">
        <v>24.9</v>
      </c>
      <c r="E127" t="s">
        <v>20</v>
      </c>
      <c r="F127" t="s">
        <v>5</v>
      </c>
      <c r="G127" s="13" t="s">
        <v>307</v>
      </c>
      <c r="K127" s="1">
        <f t="shared" si="15"/>
        <v>24.9</v>
      </c>
      <c r="L127" s="1">
        <f t="shared" si="16"/>
        <v>0</v>
      </c>
      <c r="M127" s="1">
        <f t="shared" si="17"/>
        <v>0</v>
      </c>
      <c r="N127" s="1">
        <f t="shared" si="18"/>
        <v>0</v>
      </c>
      <c r="O127" s="1">
        <f t="shared" si="29"/>
        <v>0</v>
      </c>
      <c r="P127" s="1">
        <f t="shared" si="19"/>
        <v>24.9</v>
      </c>
      <c r="Q127" s="1">
        <f t="shared" si="20"/>
        <v>0</v>
      </c>
      <c r="R127" s="1">
        <f t="shared" si="21"/>
        <v>0</v>
      </c>
      <c r="S127" s="1">
        <f t="shared" si="22"/>
        <v>0</v>
      </c>
      <c r="T127" s="1">
        <f t="shared" si="23"/>
        <v>0</v>
      </c>
      <c r="U127" s="1">
        <f t="shared" si="24"/>
        <v>0</v>
      </c>
      <c r="V127" s="1">
        <f t="shared" si="25"/>
        <v>0</v>
      </c>
      <c r="W127" s="1">
        <f t="shared" si="26"/>
        <v>0</v>
      </c>
      <c r="X127" s="1">
        <f t="shared" si="27"/>
        <v>0</v>
      </c>
      <c r="Y127" s="1">
        <f t="shared" si="28"/>
        <v>0</v>
      </c>
    </row>
    <row r="128" spans="1:25">
      <c r="A128" s="5">
        <v>39748</v>
      </c>
      <c r="B128" s="1"/>
      <c r="D128" s="1">
        <v>30</v>
      </c>
      <c r="E128" t="s">
        <v>20</v>
      </c>
      <c r="F128" t="s">
        <v>5</v>
      </c>
      <c r="G128" s="13" t="s">
        <v>307</v>
      </c>
      <c r="K128" s="1">
        <f t="shared" si="15"/>
        <v>30</v>
      </c>
      <c r="L128" s="1">
        <f t="shared" si="16"/>
        <v>0</v>
      </c>
      <c r="M128" s="1">
        <f t="shared" si="17"/>
        <v>0</v>
      </c>
      <c r="N128" s="1">
        <f t="shared" si="18"/>
        <v>0</v>
      </c>
      <c r="O128" s="1">
        <f t="shared" si="29"/>
        <v>0</v>
      </c>
      <c r="P128" s="1">
        <f t="shared" si="19"/>
        <v>30</v>
      </c>
      <c r="Q128" s="1">
        <f t="shared" si="20"/>
        <v>0</v>
      </c>
      <c r="R128" s="1">
        <f t="shared" si="21"/>
        <v>0</v>
      </c>
      <c r="S128" s="1">
        <f t="shared" si="22"/>
        <v>0</v>
      </c>
      <c r="T128" s="1">
        <f t="shared" si="23"/>
        <v>0</v>
      </c>
      <c r="U128" s="1">
        <f t="shared" si="24"/>
        <v>0</v>
      </c>
      <c r="V128" s="1">
        <f t="shared" si="25"/>
        <v>0</v>
      </c>
      <c r="W128" s="1">
        <f t="shared" si="26"/>
        <v>0</v>
      </c>
      <c r="X128" s="1">
        <f t="shared" si="27"/>
        <v>0</v>
      </c>
      <c r="Y128" s="1">
        <f t="shared" si="28"/>
        <v>0</v>
      </c>
    </row>
    <row r="129" spans="1:25">
      <c r="A129" s="5">
        <v>39749</v>
      </c>
      <c r="B129" s="1"/>
      <c r="D129" s="1">
        <v>24.9</v>
      </c>
      <c r="E129" t="s">
        <v>20</v>
      </c>
      <c r="F129" t="s">
        <v>5</v>
      </c>
      <c r="G129" s="13" t="s">
        <v>189</v>
      </c>
      <c r="K129" s="1">
        <f t="shared" si="15"/>
        <v>24.9</v>
      </c>
      <c r="L129" s="1">
        <f t="shared" si="16"/>
        <v>0</v>
      </c>
      <c r="M129" s="1">
        <f t="shared" si="17"/>
        <v>0</v>
      </c>
      <c r="N129" s="1">
        <f t="shared" si="18"/>
        <v>0</v>
      </c>
      <c r="O129" s="1">
        <f t="shared" si="29"/>
        <v>0</v>
      </c>
      <c r="P129" s="1">
        <f t="shared" si="19"/>
        <v>24.9</v>
      </c>
      <c r="Q129" s="1">
        <f t="shared" si="20"/>
        <v>0</v>
      </c>
      <c r="R129" s="1">
        <f t="shared" si="21"/>
        <v>0</v>
      </c>
      <c r="S129" s="1">
        <f t="shared" si="22"/>
        <v>0</v>
      </c>
      <c r="T129" s="1">
        <f t="shared" si="23"/>
        <v>0</v>
      </c>
      <c r="U129" s="1">
        <f t="shared" si="24"/>
        <v>0</v>
      </c>
      <c r="V129" s="1">
        <f t="shared" si="25"/>
        <v>0</v>
      </c>
      <c r="W129" s="1">
        <f t="shared" si="26"/>
        <v>0</v>
      </c>
      <c r="X129" s="1">
        <f t="shared" si="27"/>
        <v>0</v>
      </c>
      <c r="Y129" s="1">
        <f t="shared" si="28"/>
        <v>0</v>
      </c>
    </row>
    <row r="130" spans="1:25">
      <c r="A130" s="5">
        <v>39749</v>
      </c>
      <c r="B130" s="1"/>
      <c r="D130" s="1">
        <v>64.900000000000006</v>
      </c>
      <c r="E130" t="s">
        <v>20</v>
      </c>
      <c r="F130" t="s">
        <v>6</v>
      </c>
      <c r="G130" s="13" t="s">
        <v>308</v>
      </c>
      <c r="K130" s="1">
        <f t="shared" si="15"/>
        <v>64.900000000000006</v>
      </c>
      <c r="L130" s="1">
        <f t="shared" si="16"/>
        <v>0</v>
      </c>
      <c r="M130" s="1">
        <f t="shared" si="17"/>
        <v>0</v>
      </c>
      <c r="N130" s="1">
        <f t="shared" si="18"/>
        <v>0</v>
      </c>
      <c r="O130" s="1">
        <f t="shared" si="29"/>
        <v>64.900000000000006</v>
      </c>
      <c r="P130" s="1">
        <f t="shared" si="19"/>
        <v>0</v>
      </c>
      <c r="Q130" s="1">
        <f t="shared" si="20"/>
        <v>0</v>
      </c>
      <c r="R130" s="1">
        <f t="shared" si="21"/>
        <v>0</v>
      </c>
      <c r="S130" s="1">
        <f t="shared" si="22"/>
        <v>0</v>
      </c>
      <c r="T130" s="1">
        <f t="shared" si="23"/>
        <v>0</v>
      </c>
      <c r="U130" s="1">
        <f t="shared" si="24"/>
        <v>0</v>
      </c>
      <c r="V130" s="1">
        <f t="shared" si="25"/>
        <v>0</v>
      </c>
      <c r="W130" s="1">
        <f>IF(C130="lanhouse",#REF!,0)</f>
        <v>0</v>
      </c>
      <c r="X130" s="1">
        <f>IF(C130="lojapro",#REF!,0)</f>
        <v>0</v>
      </c>
      <c r="Y130" s="1">
        <f t="shared" si="28"/>
        <v>0</v>
      </c>
    </row>
    <row r="131" spans="1:25">
      <c r="A131" s="5">
        <v>39749</v>
      </c>
      <c r="B131" s="1"/>
      <c r="D131" s="1">
        <v>24.9</v>
      </c>
      <c r="E131" t="s">
        <v>20</v>
      </c>
      <c r="F131" t="s">
        <v>6</v>
      </c>
      <c r="G131" s="13" t="s">
        <v>159</v>
      </c>
      <c r="K131" s="1">
        <f t="shared" ref="K131:K180" si="30">IF(E131="lojas",D131,0)</f>
        <v>24.9</v>
      </c>
      <c r="L131" s="1">
        <f t="shared" ref="L131:L180" si="31">IF(E131="lanhouse",D131,0)</f>
        <v>0</v>
      </c>
      <c r="M131" s="1">
        <f t="shared" ref="M131:M180" si="32">IF(E131="celular",D131,0)</f>
        <v>0</v>
      </c>
      <c r="N131" s="1">
        <f t="shared" ref="N131:N180" si="33">IF(F131="caixa",D131,0)</f>
        <v>0</v>
      </c>
      <c r="O131" s="1">
        <f t="shared" si="29"/>
        <v>24.9</v>
      </c>
      <c r="P131" s="1">
        <f t="shared" ref="P131:P180" si="34">IF(F131="bradesco",D131,0)</f>
        <v>0</v>
      </c>
      <c r="Q131" s="1">
        <f t="shared" ref="Q131:Q180" si="35">IF(F131="banco real",D131,0)</f>
        <v>0</v>
      </c>
      <c r="R131" s="1">
        <f t="shared" ref="R131:R180" si="36">IF(F131="itau",D131,0)</f>
        <v>0</v>
      </c>
      <c r="S131" s="1">
        <f t="shared" ref="S131:S180" si="37">IF(F131="pseg",D131,0)</f>
        <v>0</v>
      </c>
      <c r="T131" s="1">
        <f t="shared" ref="T131:T151" si="38">IF(C131="pessoal",B131,0)</f>
        <v>0</v>
      </c>
      <c r="U131" s="1">
        <f t="shared" ref="U131:U180" si="39">IF(E131="dominios",D131,0)</f>
        <v>0</v>
      </c>
      <c r="V131" s="1">
        <f t="shared" ref="V131:V180" si="40">IF(C131="publicidade",B131,0)</f>
        <v>0</v>
      </c>
      <c r="W131" s="1">
        <f t="shared" ref="W131:W193" si="41">IF(C131="lanhouse",B131,0)</f>
        <v>0</v>
      </c>
      <c r="X131" s="1">
        <f t="shared" ref="X131:X193" si="42">IF(C131="lojapro",B131,0)</f>
        <v>0</v>
      </c>
      <c r="Y131" s="1">
        <f t="shared" ref="Y131:Y193" si="43">IF(E131="serviços",D131,0)</f>
        <v>0</v>
      </c>
    </row>
    <row r="132" spans="1:25">
      <c r="A132" s="5">
        <v>39749</v>
      </c>
      <c r="B132" s="1"/>
      <c r="D132" s="1">
        <v>44.9</v>
      </c>
      <c r="E132" t="s">
        <v>20</v>
      </c>
      <c r="F132" t="s">
        <v>8</v>
      </c>
      <c r="G132" s="13" t="s">
        <v>86</v>
      </c>
      <c r="K132" s="1">
        <f t="shared" si="30"/>
        <v>44.9</v>
      </c>
      <c r="L132" s="1">
        <f t="shared" si="31"/>
        <v>0</v>
      </c>
      <c r="M132" s="1">
        <f t="shared" si="32"/>
        <v>0</v>
      </c>
      <c r="N132" s="1">
        <f t="shared" si="33"/>
        <v>0</v>
      </c>
      <c r="O132" s="1">
        <f t="shared" ref="O132:O180" si="44">IF(F132="bb",D132,0)</f>
        <v>0</v>
      </c>
      <c r="P132" s="1">
        <f t="shared" si="34"/>
        <v>0</v>
      </c>
      <c r="Q132" s="1">
        <f t="shared" si="35"/>
        <v>0</v>
      </c>
      <c r="R132" s="1">
        <f t="shared" si="36"/>
        <v>44.9</v>
      </c>
      <c r="S132" s="1">
        <f t="shared" si="37"/>
        <v>0</v>
      </c>
      <c r="T132" s="1">
        <f t="shared" si="38"/>
        <v>0</v>
      </c>
      <c r="U132" s="1">
        <f t="shared" si="39"/>
        <v>0</v>
      </c>
      <c r="V132" s="1">
        <f t="shared" si="40"/>
        <v>0</v>
      </c>
      <c r="W132" s="1">
        <f t="shared" si="41"/>
        <v>0</v>
      </c>
      <c r="X132" s="1">
        <f t="shared" si="42"/>
        <v>0</v>
      </c>
      <c r="Y132" s="1">
        <f t="shared" si="43"/>
        <v>0</v>
      </c>
    </row>
    <row r="133" spans="1:25">
      <c r="A133" s="5">
        <v>39749</v>
      </c>
      <c r="B133" s="1"/>
      <c r="D133" s="1">
        <v>12.9</v>
      </c>
      <c r="E133" t="s">
        <v>20</v>
      </c>
      <c r="F133" t="s">
        <v>6</v>
      </c>
      <c r="G133" s="13" t="s">
        <v>73</v>
      </c>
      <c r="K133" s="1">
        <f t="shared" si="30"/>
        <v>12.9</v>
      </c>
      <c r="L133" s="1">
        <f t="shared" si="31"/>
        <v>0</v>
      </c>
      <c r="M133" s="1">
        <f t="shared" si="32"/>
        <v>0</v>
      </c>
      <c r="N133" s="1">
        <f t="shared" si="33"/>
        <v>0</v>
      </c>
      <c r="O133" s="1">
        <f t="shared" si="44"/>
        <v>12.9</v>
      </c>
      <c r="P133" s="1">
        <f t="shared" si="34"/>
        <v>0</v>
      </c>
      <c r="Q133" s="1">
        <f t="shared" si="35"/>
        <v>0</v>
      </c>
      <c r="R133" s="1">
        <f t="shared" si="36"/>
        <v>0</v>
      </c>
      <c r="S133" s="1">
        <f t="shared" si="37"/>
        <v>0</v>
      </c>
      <c r="T133" s="1">
        <f t="shared" si="38"/>
        <v>0</v>
      </c>
      <c r="U133" s="1">
        <f t="shared" si="39"/>
        <v>0</v>
      </c>
      <c r="V133" s="1">
        <f t="shared" si="40"/>
        <v>0</v>
      </c>
      <c r="W133" s="1">
        <f t="shared" si="41"/>
        <v>0</v>
      </c>
      <c r="X133" s="1">
        <f t="shared" si="42"/>
        <v>0</v>
      </c>
      <c r="Y133" s="1">
        <f t="shared" si="43"/>
        <v>0</v>
      </c>
    </row>
    <row r="134" spans="1:25">
      <c r="A134" s="5">
        <v>39747</v>
      </c>
      <c r="B134" s="1"/>
      <c r="D134" s="1">
        <v>12.9</v>
      </c>
      <c r="E134" t="s">
        <v>20</v>
      </c>
      <c r="F134" t="s">
        <v>6</v>
      </c>
      <c r="G134" s="13" t="s">
        <v>141</v>
      </c>
      <c r="K134" s="1">
        <f t="shared" si="30"/>
        <v>12.9</v>
      </c>
      <c r="L134" s="1">
        <f t="shared" si="31"/>
        <v>0</v>
      </c>
      <c r="M134" s="1">
        <f t="shared" si="32"/>
        <v>0</v>
      </c>
      <c r="N134" s="1">
        <f t="shared" si="33"/>
        <v>0</v>
      </c>
      <c r="O134" s="1">
        <f t="shared" si="44"/>
        <v>12.9</v>
      </c>
      <c r="P134" s="1">
        <f t="shared" si="34"/>
        <v>0</v>
      </c>
      <c r="Q134" s="1">
        <f t="shared" si="35"/>
        <v>0</v>
      </c>
      <c r="R134" s="1">
        <f t="shared" si="36"/>
        <v>0</v>
      </c>
      <c r="S134" s="1">
        <f t="shared" si="37"/>
        <v>0</v>
      </c>
      <c r="T134" s="1">
        <f t="shared" si="38"/>
        <v>0</v>
      </c>
      <c r="U134" s="1">
        <f t="shared" si="39"/>
        <v>0</v>
      </c>
      <c r="V134" s="1">
        <f t="shared" si="40"/>
        <v>0</v>
      </c>
      <c r="W134" s="1">
        <f t="shared" si="41"/>
        <v>0</v>
      </c>
      <c r="X134" s="1">
        <f t="shared" si="42"/>
        <v>0</v>
      </c>
      <c r="Y134" s="1">
        <f t="shared" si="43"/>
        <v>0</v>
      </c>
    </row>
    <row r="135" spans="1:25">
      <c r="A135" s="5">
        <v>39749</v>
      </c>
      <c r="B135" s="1">
        <v>408.41</v>
      </c>
      <c r="C135" t="s">
        <v>126</v>
      </c>
      <c r="D135" s="1">
        <v>44.9</v>
      </c>
      <c r="E135" t="s">
        <v>20</v>
      </c>
      <c r="F135" t="s">
        <v>5</v>
      </c>
      <c r="G135" s="13" t="s">
        <v>247</v>
      </c>
      <c r="K135" s="1">
        <f t="shared" si="30"/>
        <v>44.9</v>
      </c>
      <c r="L135" s="1">
        <f t="shared" si="31"/>
        <v>0</v>
      </c>
      <c r="M135" s="1">
        <f t="shared" si="32"/>
        <v>0</v>
      </c>
      <c r="N135" s="1">
        <f t="shared" si="33"/>
        <v>0</v>
      </c>
      <c r="O135" s="1">
        <f t="shared" si="44"/>
        <v>0</v>
      </c>
      <c r="P135" s="1">
        <f t="shared" si="34"/>
        <v>44.9</v>
      </c>
      <c r="Q135" s="1">
        <f t="shared" si="35"/>
        <v>0</v>
      </c>
      <c r="R135" s="1">
        <f t="shared" si="36"/>
        <v>0</v>
      </c>
      <c r="S135" s="1">
        <f t="shared" si="37"/>
        <v>0</v>
      </c>
      <c r="T135" s="1">
        <f t="shared" si="38"/>
        <v>0</v>
      </c>
      <c r="U135" s="1">
        <f t="shared" si="39"/>
        <v>0</v>
      </c>
      <c r="V135" s="1">
        <f t="shared" si="40"/>
        <v>408.41</v>
      </c>
      <c r="W135" s="1">
        <f t="shared" si="41"/>
        <v>0</v>
      </c>
      <c r="X135" s="1">
        <f t="shared" si="42"/>
        <v>0</v>
      </c>
      <c r="Y135" s="1">
        <f t="shared" si="43"/>
        <v>0</v>
      </c>
    </row>
    <row r="136" spans="1:25">
      <c r="A136" s="5">
        <v>39749</v>
      </c>
      <c r="B136" s="1">
        <v>80</v>
      </c>
      <c r="C136" t="s">
        <v>126</v>
      </c>
      <c r="D136" s="1">
        <v>9.9</v>
      </c>
      <c r="E136" t="s">
        <v>20</v>
      </c>
      <c r="F136" t="s">
        <v>5</v>
      </c>
      <c r="G136" s="13" t="s">
        <v>248</v>
      </c>
      <c r="K136" s="1">
        <f t="shared" si="30"/>
        <v>9.9</v>
      </c>
      <c r="L136" s="1">
        <f t="shared" si="31"/>
        <v>0</v>
      </c>
      <c r="M136" s="1">
        <f t="shared" si="32"/>
        <v>0</v>
      </c>
      <c r="N136" s="1">
        <f t="shared" si="33"/>
        <v>0</v>
      </c>
      <c r="O136" s="1">
        <f t="shared" si="44"/>
        <v>0</v>
      </c>
      <c r="P136" s="1">
        <f t="shared" si="34"/>
        <v>9.9</v>
      </c>
      <c r="Q136" s="1">
        <f t="shared" si="35"/>
        <v>0</v>
      </c>
      <c r="R136" s="1">
        <f t="shared" si="36"/>
        <v>0</v>
      </c>
      <c r="S136" s="1">
        <f t="shared" si="37"/>
        <v>0</v>
      </c>
      <c r="T136" s="1">
        <f t="shared" si="38"/>
        <v>0</v>
      </c>
      <c r="U136" s="1">
        <f t="shared" si="39"/>
        <v>0</v>
      </c>
      <c r="V136" s="1">
        <f t="shared" si="40"/>
        <v>80</v>
      </c>
      <c r="W136" s="1">
        <f t="shared" si="41"/>
        <v>0</v>
      </c>
      <c r="X136" s="1">
        <f t="shared" si="42"/>
        <v>0</v>
      </c>
      <c r="Y136" s="1">
        <f t="shared" si="43"/>
        <v>0</v>
      </c>
    </row>
    <row r="137" spans="1:25">
      <c r="A137" s="5">
        <v>39749</v>
      </c>
      <c r="B137" s="1">
        <v>249</v>
      </c>
      <c r="C137" t="s">
        <v>126</v>
      </c>
      <c r="D137" s="1">
        <v>122</v>
      </c>
      <c r="E137" t="s">
        <v>20</v>
      </c>
      <c r="F137" t="s">
        <v>5</v>
      </c>
      <c r="G137" s="13" t="s">
        <v>309</v>
      </c>
      <c r="K137" s="1">
        <f t="shared" si="30"/>
        <v>122</v>
      </c>
      <c r="L137" s="1">
        <f t="shared" si="31"/>
        <v>0</v>
      </c>
      <c r="M137" s="1">
        <f t="shared" si="32"/>
        <v>0</v>
      </c>
      <c r="N137" s="1">
        <f t="shared" si="33"/>
        <v>0</v>
      </c>
      <c r="O137" s="1">
        <f t="shared" si="44"/>
        <v>0</v>
      </c>
      <c r="P137" s="1">
        <f t="shared" si="34"/>
        <v>122</v>
      </c>
      <c r="Q137" s="1">
        <f t="shared" si="35"/>
        <v>0</v>
      </c>
      <c r="R137" s="1">
        <f t="shared" si="36"/>
        <v>0</v>
      </c>
      <c r="S137" s="1">
        <f t="shared" si="37"/>
        <v>0</v>
      </c>
      <c r="T137" s="1">
        <f t="shared" si="38"/>
        <v>0</v>
      </c>
      <c r="U137" s="1">
        <f t="shared" si="39"/>
        <v>0</v>
      </c>
      <c r="V137" s="1">
        <f t="shared" si="40"/>
        <v>249</v>
      </c>
      <c r="W137" s="1">
        <f t="shared" si="41"/>
        <v>0</v>
      </c>
      <c r="X137" s="1">
        <f t="shared" si="42"/>
        <v>0</v>
      </c>
      <c r="Y137" s="1">
        <f t="shared" si="43"/>
        <v>0</v>
      </c>
    </row>
    <row r="138" spans="1:25">
      <c r="A138" s="5">
        <v>39750</v>
      </c>
      <c r="B138" s="1"/>
      <c r="D138" s="1">
        <v>25</v>
      </c>
      <c r="E138" t="s">
        <v>20</v>
      </c>
      <c r="F138" t="s">
        <v>8</v>
      </c>
      <c r="G138" s="13" t="s">
        <v>208</v>
      </c>
      <c r="K138" s="1">
        <f t="shared" si="30"/>
        <v>25</v>
      </c>
      <c r="L138" s="1">
        <f t="shared" si="31"/>
        <v>0</v>
      </c>
      <c r="M138" s="1">
        <f t="shared" si="32"/>
        <v>0</v>
      </c>
      <c r="N138" s="1">
        <f t="shared" si="33"/>
        <v>0</v>
      </c>
      <c r="O138" s="1">
        <f t="shared" si="44"/>
        <v>0</v>
      </c>
      <c r="P138" s="1">
        <f t="shared" si="34"/>
        <v>0</v>
      </c>
      <c r="Q138" s="1">
        <f t="shared" si="35"/>
        <v>0</v>
      </c>
      <c r="R138" s="1">
        <f t="shared" si="36"/>
        <v>25</v>
      </c>
      <c r="S138" s="1">
        <f t="shared" si="37"/>
        <v>0</v>
      </c>
      <c r="T138" s="1">
        <f t="shared" si="38"/>
        <v>0</v>
      </c>
      <c r="U138" s="1">
        <f t="shared" si="39"/>
        <v>0</v>
      </c>
      <c r="V138" s="1">
        <f t="shared" si="40"/>
        <v>0</v>
      </c>
      <c r="W138" s="1">
        <f t="shared" si="41"/>
        <v>0</v>
      </c>
      <c r="X138" s="1">
        <f t="shared" si="42"/>
        <v>0</v>
      </c>
      <c r="Y138" s="1">
        <f t="shared" si="43"/>
        <v>0</v>
      </c>
    </row>
    <row r="139" spans="1:25">
      <c r="A139" s="5">
        <v>39748</v>
      </c>
      <c r="B139" s="1"/>
      <c r="D139" s="1">
        <v>44.9</v>
      </c>
      <c r="E139" t="s">
        <v>20</v>
      </c>
      <c r="F139" t="s">
        <v>6</v>
      </c>
      <c r="G139" s="13" t="s">
        <v>135</v>
      </c>
      <c r="K139" s="1">
        <f t="shared" si="30"/>
        <v>44.9</v>
      </c>
      <c r="L139" s="1">
        <f t="shared" si="31"/>
        <v>0</v>
      </c>
      <c r="M139" s="1">
        <f t="shared" si="32"/>
        <v>0</v>
      </c>
      <c r="N139" s="1">
        <f t="shared" si="33"/>
        <v>0</v>
      </c>
      <c r="O139" s="1">
        <f t="shared" si="44"/>
        <v>44.9</v>
      </c>
      <c r="P139" s="1">
        <f t="shared" si="34"/>
        <v>0</v>
      </c>
      <c r="Q139" s="1">
        <f t="shared" si="35"/>
        <v>0</v>
      </c>
      <c r="R139" s="1">
        <f t="shared" si="36"/>
        <v>0</v>
      </c>
      <c r="S139" s="1">
        <f t="shared" si="37"/>
        <v>0</v>
      </c>
      <c r="T139" s="1">
        <f t="shared" si="38"/>
        <v>0</v>
      </c>
      <c r="U139" s="1">
        <f t="shared" si="39"/>
        <v>0</v>
      </c>
      <c r="V139" s="1">
        <f t="shared" si="40"/>
        <v>0</v>
      </c>
      <c r="W139" s="1">
        <f t="shared" si="41"/>
        <v>0</v>
      </c>
      <c r="X139" s="1">
        <f t="shared" si="42"/>
        <v>0</v>
      </c>
      <c r="Y139" s="1">
        <f t="shared" si="43"/>
        <v>0</v>
      </c>
    </row>
    <row r="140" spans="1:25">
      <c r="A140" s="5">
        <v>39750</v>
      </c>
      <c r="B140" s="1"/>
      <c r="D140" s="1">
        <v>30</v>
      </c>
      <c r="E140" t="s">
        <v>56</v>
      </c>
      <c r="F140" t="s">
        <v>7</v>
      </c>
      <c r="G140" s="13" t="s">
        <v>310</v>
      </c>
      <c r="K140" s="1">
        <f t="shared" si="30"/>
        <v>0</v>
      </c>
      <c r="L140" s="1">
        <f t="shared" si="31"/>
        <v>0</v>
      </c>
      <c r="M140" s="1">
        <f t="shared" si="32"/>
        <v>0</v>
      </c>
      <c r="N140" s="1">
        <f t="shared" si="33"/>
        <v>30</v>
      </c>
      <c r="O140" s="1">
        <f t="shared" si="44"/>
        <v>0</v>
      </c>
      <c r="P140" s="1">
        <f t="shared" si="34"/>
        <v>0</v>
      </c>
      <c r="Q140" s="1">
        <f t="shared" si="35"/>
        <v>0</v>
      </c>
      <c r="R140" s="1">
        <f t="shared" si="36"/>
        <v>0</v>
      </c>
      <c r="S140" s="1">
        <f t="shared" si="37"/>
        <v>0</v>
      </c>
      <c r="T140" s="1">
        <f t="shared" si="38"/>
        <v>0</v>
      </c>
      <c r="U140" s="1">
        <f t="shared" si="39"/>
        <v>30</v>
      </c>
      <c r="V140" s="1">
        <f t="shared" si="40"/>
        <v>0</v>
      </c>
      <c r="W140" s="1">
        <f t="shared" si="41"/>
        <v>0</v>
      </c>
      <c r="X140" s="1">
        <f t="shared" si="42"/>
        <v>0</v>
      </c>
      <c r="Y140" s="1">
        <f t="shared" si="43"/>
        <v>0</v>
      </c>
    </row>
    <row r="141" spans="1:25">
      <c r="A141" s="5">
        <v>39750</v>
      </c>
      <c r="B141" s="1"/>
      <c r="D141" s="1">
        <v>24.9</v>
      </c>
      <c r="E141" t="s">
        <v>20</v>
      </c>
      <c r="F141" t="s">
        <v>7</v>
      </c>
      <c r="G141" s="13" t="s">
        <v>310</v>
      </c>
      <c r="K141" s="1">
        <f t="shared" si="30"/>
        <v>24.9</v>
      </c>
      <c r="L141" s="1">
        <f t="shared" si="31"/>
        <v>0</v>
      </c>
      <c r="M141" s="1">
        <f t="shared" si="32"/>
        <v>0</v>
      </c>
      <c r="N141" s="1">
        <f t="shared" si="33"/>
        <v>24.9</v>
      </c>
      <c r="O141" s="1">
        <f t="shared" si="44"/>
        <v>0</v>
      </c>
      <c r="P141" s="1">
        <f t="shared" si="34"/>
        <v>0</v>
      </c>
      <c r="Q141" s="1">
        <f t="shared" si="35"/>
        <v>0</v>
      </c>
      <c r="R141" s="1">
        <f t="shared" si="36"/>
        <v>0</v>
      </c>
      <c r="S141" s="1">
        <f t="shared" si="37"/>
        <v>0</v>
      </c>
      <c r="T141" s="1">
        <f t="shared" si="38"/>
        <v>0</v>
      </c>
      <c r="U141" s="1">
        <f t="shared" si="39"/>
        <v>0</v>
      </c>
      <c r="V141" s="1">
        <f t="shared" si="40"/>
        <v>0</v>
      </c>
      <c r="W141" s="1">
        <f t="shared" si="41"/>
        <v>0</v>
      </c>
      <c r="X141" s="1">
        <f t="shared" si="42"/>
        <v>0</v>
      </c>
      <c r="Y141" s="1">
        <f t="shared" si="43"/>
        <v>0</v>
      </c>
    </row>
    <row r="142" spans="1:25">
      <c r="A142" s="5">
        <v>39750</v>
      </c>
      <c r="B142" s="1"/>
      <c r="D142" s="1">
        <v>24.9</v>
      </c>
      <c r="E142" t="s">
        <v>20</v>
      </c>
      <c r="F142" t="s">
        <v>8</v>
      </c>
      <c r="G142" s="13" t="s">
        <v>200</v>
      </c>
      <c r="K142" s="1">
        <f t="shared" si="30"/>
        <v>24.9</v>
      </c>
      <c r="L142" s="1">
        <f t="shared" si="31"/>
        <v>0</v>
      </c>
      <c r="M142" s="1">
        <f t="shared" si="32"/>
        <v>0</v>
      </c>
      <c r="N142" s="1">
        <f t="shared" si="33"/>
        <v>0</v>
      </c>
      <c r="O142" s="1">
        <f t="shared" si="44"/>
        <v>0</v>
      </c>
      <c r="P142" s="1">
        <f t="shared" si="34"/>
        <v>0</v>
      </c>
      <c r="Q142" s="1">
        <f t="shared" si="35"/>
        <v>0</v>
      </c>
      <c r="R142" s="1">
        <f t="shared" si="36"/>
        <v>24.9</v>
      </c>
      <c r="S142" s="1">
        <f t="shared" si="37"/>
        <v>0</v>
      </c>
      <c r="T142" s="1">
        <f t="shared" si="38"/>
        <v>0</v>
      </c>
      <c r="U142" s="1">
        <f t="shared" si="39"/>
        <v>0</v>
      </c>
      <c r="V142" s="1">
        <f t="shared" si="40"/>
        <v>0</v>
      </c>
      <c r="W142" s="1">
        <f t="shared" si="41"/>
        <v>0</v>
      </c>
      <c r="X142" s="1">
        <f t="shared" si="42"/>
        <v>0</v>
      </c>
      <c r="Y142" s="1">
        <f t="shared" si="43"/>
        <v>0</v>
      </c>
    </row>
    <row r="143" spans="1:25">
      <c r="A143" s="5">
        <v>39750</v>
      </c>
      <c r="B143" s="1"/>
      <c r="D143" s="1">
        <v>40</v>
      </c>
      <c r="E143" t="s">
        <v>56</v>
      </c>
      <c r="F143" t="s">
        <v>6</v>
      </c>
      <c r="G143" s="13" t="s">
        <v>311</v>
      </c>
      <c r="K143" s="1">
        <f t="shared" si="30"/>
        <v>0</v>
      </c>
      <c r="L143" s="1">
        <f t="shared" si="31"/>
        <v>0</v>
      </c>
      <c r="M143" s="1">
        <f t="shared" si="32"/>
        <v>0</v>
      </c>
      <c r="N143" s="1">
        <f t="shared" si="33"/>
        <v>0</v>
      </c>
      <c r="O143" s="1">
        <f t="shared" si="44"/>
        <v>40</v>
      </c>
      <c r="P143" s="1">
        <f t="shared" si="34"/>
        <v>0</v>
      </c>
      <c r="Q143" s="1">
        <f t="shared" si="35"/>
        <v>0</v>
      </c>
      <c r="R143" s="1">
        <f t="shared" si="36"/>
        <v>0</v>
      </c>
      <c r="S143" s="1">
        <f t="shared" si="37"/>
        <v>0</v>
      </c>
      <c r="T143" s="1">
        <f t="shared" si="38"/>
        <v>0</v>
      </c>
      <c r="U143" s="1">
        <f t="shared" si="39"/>
        <v>40</v>
      </c>
      <c r="V143" s="1">
        <f t="shared" si="40"/>
        <v>0</v>
      </c>
      <c r="W143" s="1">
        <f t="shared" si="41"/>
        <v>0</v>
      </c>
      <c r="X143" s="1">
        <f t="shared" si="42"/>
        <v>0</v>
      </c>
      <c r="Y143" s="1">
        <f t="shared" si="43"/>
        <v>0</v>
      </c>
    </row>
    <row r="144" spans="1:25">
      <c r="A144" s="5">
        <v>39750</v>
      </c>
      <c r="B144" s="1"/>
      <c r="D144" s="1">
        <v>50</v>
      </c>
      <c r="E144" t="s">
        <v>20</v>
      </c>
      <c r="F144" t="s">
        <v>6</v>
      </c>
      <c r="G144" s="13" t="s">
        <v>311</v>
      </c>
      <c r="K144" s="1">
        <f t="shared" si="30"/>
        <v>50</v>
      </c>
      <c r="L144" s="1">
        <f t="shared" si="31"/>
        <v>0</v>
      </c>
      <c r="M144" s="1">
        <f t="shared" si="32"/>
        <v>0</v>
      </c>
      <c r="N144" s="1">
        <f t="shared" si="33"/>
        <v>0</v>
      </c>
      <c r="O144" s="1">
        <f t="shared" si="44"/>
        <v>50</v>
      </c>
      <c r="P144" s="1">
        <f t="shared" si="34"/>
        <v>0</v>
      </c>
      <c r="Q144" s="1">
        <f t="shared" si="35"/>
        <v>0</v>
      </c>
      <c r="R144" s="1">
        <f t="shared" si="36"/>
        <v>0</v>
      </c>
      <c r="S144" s="1">
        <f t="shared" si="37"/>
        <v>0</v>
      </c>
      <c r="T144" s="1">
        <f t="shared" si="38"/>
        <v>0</v>
      </c>
      <c r="U144" s="1">
        <f t="shared" si="39"/>
        <v>0</v>
      </c>
      <c r="V144" s="1">
        <f t="shared" si="40"/>
        <v>0</v>
      </c>
      <c r="W144" s="1">
        <f t="shared" si="41"/>
        <v>0</v>
      </c>
      <c r="X144" s="1">
        <f t="shared" si="42"/>
        <v>0</v>
      </c>
      <c r="Y144" s="1">
        <f t="shared" si="43"/>
        <v>0</v>
      </c>
    </row>
    <row r="145" spans="1:25">
      <c r="A145" s="5">
        <v>39751</v>
      </c>
      <c r="B145" s="1"/>
      <c r="D145" s="1">
        <v>24.9</v>
      </c>
      <c r="E145" t="s">
        <v>20</v>
      </c>
      <c r="F145" t="s">
        <v>5</v>
      </c>
      <c r="G145" s="13" t="s">
        <v>105</v>
      </c>
      <c r="K145" s="1">
        <f t="shared" si="30"/>
        <v>24.9</v>
      </c>
      <c r="L145" s="1">
        <f t="shared" si="31"/>
        <v>0</v>
      </c>
      <c r="M145" s="1">
        <f t="shared" si="32"/>
        <v>0</v>
      </c>
      <c r="N145" s="1">
        <f t="shared" si="33"/>
        <v>0</v>
      </c>
      <c r="O145" s="1">
        <f t="shared" si="44"/>
        <v>0</v>
      </c>
      <c r="P145" s="1">
        <f t="shared" si="34"/>
        <v>24.9</v>
      </c>
      <c r="Q145" s="1">
        <f t="shared" si="35"/>
        <v>0</v>
      </c>
      <c r="R145" s="1">
        <f t="shared" si="36"/>
        <v>0</v>
      </c>
      <c r="S145" s="1">
        <f t="shared" si="37"/>
        <v>0</v>
      </c>
      <c r="T145" s="1">
        <f t="shared" si="38"/>
        <v>0</v>
      </c>
      <c r="U145" s="1">
        <f t="shared" si="39"/>
        <v>0</v>
      </c>
      <c r="V145" s="1">
        <f t="shared" si="40"/>
        <v>0</v>
      </c>
      <c r="W145" s="1">
        <f t="shared" si="41"/>
        <v>0</v>
      </c>
      <c r="X145" s="1">
        <f t="shared" si="42"/>
        <v>0</v>
      </c>
      <c r="Y145" s="1">
        <f t="shared" si="43"/>
        <v>0</v>
      </c>
    </row>
    <row r="146" spans="1:25">
      <c r="A146" s="5">
        <v>39751</v>
      </c>
      <c r="B146" s="1"/>
      <c r="D146" s="1">
        <v>9.9</v>
      </c>
      <c r="E146" t="s">
        <v>20</v>
      </c>
      <c r="F146" t="s">
        <v>8</v>
      </c>
      <c r="G146" s="13" t="s">
        <v>312</v>
      </c>
      <c r="K146" s="1">
        <f t="shared" si="30"/>
        <v>9.9</v>
      </c>
      <c r="L146" s="1">
        <f t="shared" si="31"/>
        <v>0</v>
      </c>
      <c r="M146" s="1">
        <f t="shared" si="32"/>
        <v>0</v>
      </c>
      <c r="N146" s="1">
        <f t="shared" si="33"/>
        <v>0</v>
      </c>
      <c r="O146" s="1">
        <f t="shared" si="44"/>
        <v>0</v>
      </c>
      <c r="P146" s="1">
        <f t="shared" si="34"/>
        <v>0</v>
      </c>
      <c r="Q146" s="1">
        <f t="shared" si="35"/>
        <v>0</v>
      </c>
      <c r="R146" s="1">
        <f t="shared" si="36"/>
        <v>9.9</v>
      </c>
      <c r="S146" s="1">
        <f t="shared" si="37"/>
        <v>0</v>
      </c>
      <c r="T146" s="1">
        <f t="shared" si="38"/>
        <v>0</v>
      </c>
      <c r="U146" s="1">
        <f t="shared" si="39"/>
        <v>0</v>
      </c>
      <c r="V146" s="1">
        <f t="shared" si="40"/>
        <v>0</v>
      </c>
      <c r="W146" s="1">
        <f t="shared" si="41"/>
        <v>0</v>
      </c>
      <c r="X146" s="1">
        <f t="shared" si="42"/>
        <v>0</v>
      </c>
      <c r="Y146" s="1">
        <f t="shared" si="43"/>
        <v>0</v>
      </c>
    </row>
    <row r="147" spans="1:25">
      <c r="A147" s="5">
        <v>39751</v>
      </c>
      <c r="B147" s="1"/>
      <c r="D147" s="1">
        <v>44.9</v>
      </c>
      <c r="E147" t="s">
        <v>20</v>
      </c>
      <c r="F147" t="s">
        <v>5</v>
      </c>
      <c r="G147" s="13" t="s">
        <v>50</v>
      </c>
      <c r="K147" s="1">
        <f t="shared" si="30"/>
        <v>44.9</v>
      </c>
      <c r="L147" s="1">
        <f t="shared" si="31"/>
        <v>0</v>
      </c>
      <c r="M147" s="1">
        <f t="shared" si="32"/>
        <v>0</v>
      </c>
      <c r="N147" s="1">
        <f t="shared" si="33"/>
        <v>0</v>
      </c>
      <c r="O147" s="1">
        <f t="shared" si="44"/>
        <v>0</v>
      </c>
      <c r="P147" s="1">
        <f t="shared" si="34"/>
        <v>44.9</v>
      </c>
      <c r="Q147" s="1">
        <f t="shared" si="35"/>
        <v>0</v>
      </c>
      <c r="R147" s="1">
        <f t="shared" si="36"/>
        <v>0</v>
      </c>
      <c r="S147" s="1">
        <f t="shared" si="37"/>
        <v>0</v>
      </c>
      <c r="T147" s="1">
        <f t="shared" si="38"/>
        <v>0</v>
      </c>
      <c r="U147" s="1">
        <f t="shared" si="39"/>
        <v>0</v>
      </c>
      <c r="V147" s="1">
        <f t="shared" si="40"/>
        <v>0</v>
      </c>
      <c r="W147" s="1">
        <f t="shared" si="41"/>
        <v>0</v>
      </c>
      <c r="X147" s="1">
        <f t="shared" si="42"/>
        <v>0</v>
      </c>
      <c r="Y147" s="1">
        <f t="shared" si="43"/>
        <v>0</v>
      </c>
    </row>
    <row r="148" spans="1:25">
      <c r="A148" s="5">
        <v>39752</v>
      </c>
      <c r="B148" s="1"/>
      <c r="D148" s="1">
        <v>44.9</v>
      </c>
      <c r="E148" t="s">
        <v>20</v>
      </c>
      <c r="F148" t="s">
        <v>13</v>
      </c>
      <c r="G148" s="13" t="s">
        <v>116</v>
      </c>
      <c r="K148" s="1">
        <f t="shared" si="30"/>
        <v>44.9</v>
      </c>
      <c r="L148" s="1">
        <f t="shared" si="31"/>
        <v>0</v>
      </c>
      <c r="M148" s="1">
        <f t="shared" si="32"/>
        <v>0</v>
      </c>
      <c r="N148" s="1">
        <f t="shared" si="33"/>
        <v>0</v>
      </c>
      <c r="O148" s="1">
        <f t="shared" si="44"/>
        <v>0</v>
      </c>
      <c r="P148" s="1">
        <f t="shared" si="34"/>
        <v>0</v>
      </c>
      <c r="Q148" s="1">
        <f t="shared" si="35"/>
        <v>44.9</v>
      </c>
      <c r="R148" s="1">
        <f t="shared" si="36"/>
        <v>0</v>
      </c>
      <c r="S148" s="1">
        <f t="shared" si="37"/>
        <v>0</v>
      </c>
      <c r="T148" s="1">
        <f t="shared" si="38"/>
        <v>0</v>
      </c>
      <c r="U148" s="1">
        <f t="shared" si="39"/>
        <v>0</v>
      </c>
      <c r="V148" s="1">
        <f t="shared" si="40"/>
        <v>0</v>
      </c>
      <c r="W148" s="1">
        <f t="shared" si="41"/>
        <v>0</v>
      </c>
      <c r="X148" s="1">
        <f t="shared" si="42"/>
        <v>0</v>
      </c>
      <c r="Y148" s="1">
        <f t="shared" si="43"/>
        <v>0</v>
      </c>
    </row>
    <row r="149" spans="1:25">
      <c r="A149" s="5">
        <v>39752</v>
      </c>
      <c r="B149" s="1"/>
      <c r="D149" s="1">
        <v>9.9</v>
      </c>
      <c r="E149" t="s">
        <v>20</v>
      </c>
      <c r="F149" t="s">
        <v>8</v>
      </c>
      <c r="G149" s="13" t="s">
        <v>279</v>
      </c>
      <c r="K149" s="1">
        <f t="shared" si="30"/>
        <v>9.9</v>
      </c>
      <c r="L149" s="1">
        <f t="shared" si="31"/>
        <v>0</v>
      </c>
      <c r="M149" s="1">
        <f t="shared" si="32"/>
        <v>0</v>
      </c>
      <c r="N149" s="1">
        <f t="shared" si="33"/>
        <v>0</v>
      </c>
      <c r="O149" s="1">
        <f t="shared" si="44"/>
        <v>0</v>
      </c>
      <c r="P149" s="1">
        <f t="shared" si="34"/>
        <v>0</v>
      </c>
      <c r="Q149" s="1">
        <f t="shared" si="35"/>
        <v>0</v>
      </c>
      <c r="R149" s="1">
        <f t="shared" si="36"/>
        <v>9.9</v>
      </c>
      <c r="S149" s="1">
        <f t="shared" si="37"/>
        <v>0</v>
      </c>
      <c r="T149" s="1">
        <f t="shared" si="38"/>
        <v>0</v>
      </c>
      <c r="U149" s="1">
        <f t="shared" si="39"/>
        <v>0</v>
      </c>
      <c r="V149" s="1">
        <f t="shared" si="40"/>
        <v>0</v>
      </c>
      <c r="W149" s="1">
        <f t="shared" si="41"/>
        <v>0</v>
      </c>
      <c r="X149" s="1">
        <f t="shared" si="42"/>
        <v>0</v>
      </c>
      <c r="Y149" s="1">
        <f t="shared" si="43"/>
        <v>0</v>
      </c>
    </row>
    <row r="150" spans="1:25">
      <c r="A150" s="5">
        <v>39752</v>
      </c>
      <c r="B150" s="1"/>
      <c r="D150" s="1">
        <v>24.9</v>
      </c>
      <c r="E150" t="s">
        <v>20</v>
      </c>
      <c r="F150" t="s">
        <v>8</v>
      </c>
      <c r="G150" s="13" t="s">
        <v>316</v>
      </c>
      <c r="K150" s="1">
        <f t="shared" si="30"/>
        <v>24.9</v>
      </c>
      <c r="L150" s="1">
        <f t="shared" si="31"/>
        <v>0</v>
      </c>
      <c r="M150" s="1">
        <f t="shared" si="32"/>
        <v>0</v>
      </c>
      <c r="N150" s="1">
        <f t="shared" si="33"/>
        <v>0</v>
      </c>
      <c r="O150" s="1">
        <f t="shared" si="44"/>
        <v>0</v>
      </c>
      <c r="P150" s="1">
        <f t="shared" si="34"/>
        <v>0</v>
      </c>
      <c r="Q150" s="1">
        <f t="shared" si="35"/>
        <v>0</v>
      </c>
      <c r="R150" s="1">
        <f t="shared" si="36"/>
        <v>24.9</v>
      </c>
      <c r="S150" s="1">
        <f t="shared" si="37"/>
        <v>0</v>
      </c>
      <c r="T150" s="1">
        <f t="shared" si="38"/>
        <v>0</v>
      </c>
      <c r="U150" s="1">
        <f t="shared" si="39"/>
        <v>0</v>
      </c>
      <c r="V150" s="1">
        <f t="shared" si="40"/>
        <v>0</v>
      </c>
      <c r="W150" s="1">
        <f t="shared" si="41"/>
        <v>0</v>
      </c>
      <c r="X150" s="1">
        <f t="shared" si="42"/>
        <v>0</v>
      </c>
      <c r="Y150" s="1">
        <f t="shared" si="43"/>
        <v>0</v>
      </c>
    </row>
    <row r="151" spans="1:25">
      <c r="A151" s="5"/>
      <c r="B151" s="1"/>
      <c r="D151" s="1"/>
      <c r="K151" s="1">
        <f t="shared" si="30"/>
        <v>0</v>
      </c>
      <c r="L151" s="1">
        <f t="shared" si="31"/>
        <v>0</v>
      </c>
      <c r="M151" s="1">
        <f t="shared" si="32"/>
        <v>0</v>
      </c>
      <c r="N151" s="1">
        <f t="shared" si="33"/>
        <v>0</v>
      </c>
      <c r="O151" s="1">
        <f t="shared" si="44"/>
        <v>0</v>
      </c>
      <c r="P151" s="1">
        <f t="shared" si="34"/>
        <v>0</v>
      </c>
      <c r="Q151" s="1">
        <f t="shared" si="35"/>
        <v>0</v>
      </c>
      <c r="R151" s="1">
        <f t="shared" si="36"/>
        <v>0</v>
      </c>
      <c r="S151" s="1">
        <f t="shared" si="37"/>
        <v>0</v>
      </c>
      <c r="T151" s="1">
        <f t="shared" si="38"/>
        <v>0</v>
      </c>
      <c r="U151" s="1">
        <f t="shared" si="39"/>
        <v>0</v>
      </c>
      <c r="V151" s="1">
        <f t="shared" si="40"/>
        <v>0</v>
      </c>
      <c r="W151" s="1">
        <f t="shared" si="41"/>
        <v>0</v>
      </c>
      <c r="X151" s="1">
        <f t="shared" si="42"/>
        <v>0</v>
      </c>
      <c r="Y151" s="1">
        <f t="shared" si="43"/>
        <v>0</v>
      </c>
    </row>
    <row r="152" spans="1:25">
      <c r="A152" s="5"/>
      <c r="B152" s="1"/>
      <c r="D152" s="1"/>
      <c r="K152" s="1">
        <f t="shared" si="30"/>
        <v>0</v>
      </c>
      <c r="L152" s="1">
        <f t="shared" si="31"/>
        <v>0</v>
      </c>
      <c r="M152" s="1">
        <f t="shared" si="32"/>
        <v>0</v>
      </c>
      <c r="N152" s="1">
        <f t="shared" si="33"/>
        <v>0</v>
      </c>
      <c r="O152" s="1">
        <f t="shared" si="44"/>
        <v>0</v>
      </c>
      <c r="P152" s="1">
        <f t="shared" si="34"/>
        <v>0</v>
      </c>
      <c r="Q152" s="1">
        <f t="shared" si="35"/>
        <v>0</v>
      </c>
      <c r="R152" s="1">
        <f t="shared" si="36"/>
        <v>0</v>
      </c>
      <c r="S152" s="1">
        <f t="shared" si="37"/>
        <v>0</v>
      </c>
      <c r="U152" s="1">
        <f t="shared" si="39"/>
        <v>0</v>
      </c>
      <c r="V152" s="1">
        <f t="shared" si="40"/>
        <v>0</v>
      </c>
      <c r="W152" s="1">
        <f t="shared" si="41"/>
        <v>0</v>
      </c>
      <c r="X152" s="1">
        <f t="shared" si="42"/>
        <v>0</v>
      </c>
      <c r="Y152" s="1">
        <f t="shared" si="43"/>
        <v>0</v>
      </c>
    </row>
    <row r="153" spans="1:25">
      <c r="A153" s="5"/>
      <c r="B153" s="1"/>
      <c r="D153" s="1"/>
      <c r="K153" s="1">
        <f t="shared" si="30"/>
        <v>0</v>
      </c>
      <c r="L153" s="1">
        <f t="shared" si="31"/>
        <v>0</v>
      </c>
      <c r="M153" s="1">
        <f t="shared" si="32"/>
        <v>0</v>
      </c>
      <c r="N153" s="1">
        <f t="shared" si="33"/>
        <v>0</v>
      </c>
      <c r="O153" s="1">
        <f t="shared" si="44"/>
        <v>0</v>
      </c>
      <c r="P153" s="1">
        <f t="shared" si="34"/>
        <v>0</v>
      </c>
      <c r="Q153" s="1">
        <f t="shared" si="35"/>
        <v>0</v>
      </c>
      <c r="R153" s="1">
        <f t="shared" si="36"/>
        <v>0</v>
      </c>
      <c r="S153" s="1">
        <f t="shared" si="37"/>
        <v>0</v>
      </c>
      <c r="U153" s="1">
        <f t="shared" si="39"/>
        <v>0</v>
      </c>
      <c r="V153" s="1">
        <f t="shared" si="40"/>
        <v>0</v>
      </c>
      <c r="W153" s="1">
        <f t="shared" si="41"/>
        <v>0</v>
      </c>
      <c r="X153" s="1">
        <f t="shared" si="42"/>
        <v>0</v>
      </c>
      <c r="Y153" s="1">
        <f t="shared" si="43"/>
        <v>0</v>
      </c>
    </row>
    <row r="154" spans="1:25">
      <c r="A154" s="5"/>
      <c r="B154" s="1"/>
      <c r="D154" s="1"/>
      <c r="K154" s="1">
        <f t="shared" si="30"/>
        <v>0</v>
      </c>
      <c r="L154" s="1">
        <f t="shared" si="31"/>
        <v>0</v>
      </c>
      <c r="M154" s="1">
        <f t="shared" si="32"/>
        <v>0</v>
      </c>
      <c r="N154" s="1">
        <f t="shared" si="33"/>
        <v>0</v>
      </c>
      <c r="O154" s="1">
        <f t="shared" si="44"/>
        <v>0</v>
      </c>
      <c r="P154" s="1">
        <f t="shared" si="34"/>
        <v>0</v>
      </c>
      <c r="Q154" s="1">
        <f t="shared" si="35"/>
        <v>0</v>
      </c>
      <c r="R154" s="1">
        <f t="shared" si="36"/>
        <v>0</v>
      </c>
      <c r="S154" s="1">
        <f t="shared" si="37"/>
        <v>0</v>
      </c>
      <c r="U154" s="1">
        <f t="shared" si="39"/>
        <v>0</v>
      </c>
      <c r="V154" s="1">
        <f t="shared" si="40"/>
        <v>0</v>
      </c>
      <c r="W154" s="1">
        <f t="shared" si="41"/>
        <v>0</v>
      </c>
      <c r="X154" s="1">
        <f t="shared" si="42"/>
        <v>0</v>
      </c>
      <c r="Y154" s="1">
        <f t="shared" si="43"/>
        <v>0</v>
      </c>
    </row>
    <row r="155" spans="1:25">
      <c r="A155" s="5"/>
      <c r="B155" s="1"/>
      <c r="D155" s="1"/>
      <c r="K155" s="1">
        <f t="shared" si="30"/>
        <v>0</v>
      </c>
      <c r="L155" s="1">
        <f t="shared" si="31"/>
        <v>0</v>
      </c>
      <c r="M155" s="1">
        <f t="shared" si="32"/>
        <v>0</v>
      </c>
      <c r="N155" s="1">
        <f t="shared" si="33"/>
        <v>0</v>
      </c>
      <c r="O155" s="1">
        <f t="shared" si="44"/>
        <v>0</v>
      </c>
      <c r="P155" s="1">
        <f t="shared" si="34"/>
        <v>0</v>
      </c>
      <c r="Q155" s="1">
        <f t="shared" si="35"/>
        <v>0</v>
      </c>
      <c r="R155" s="1">
        <f t="shared" si="36"/>
        <v>0</v>
      </c>
      <c r="S155" s="1">
        <f t="shared" si="37"/>
        <v>0</v>
      </c>
      <c r="U155" s="1">
        <f t="shared" si="39"/>
        <v>0</v>
      </c>
      <c r="V155" s="1">
        <f t="shared" si="40"/>
        <v>0</v>
      </c>
      <c r="W155" s="1">
        <f t="shared" si="41"/>
        <v>0</v>
      </c>
      <c r="X155" s="1">
        <f t="shared" si="42"/>
        <v>0</v>
      </c>
      <c r="Y155" s="1">
        <f t="shared" si="43"/>
        <v>0</v>
      </c>
    </row>
    <row r="156" spans="1:25">
      <c r="A156" s="5"/>
      <c r="B156" s="1"/>
      <c r="D156" s="1"/>
      <c r="K156" s="1">
        <f t="shared" si="30"/>
        <v>0</v>
      </c>
      <c r="L156" s="1">
        <f t="shared" si="31"/>
        <v>0</v>
      </c>
      <c r="M156" s="1">
        <f t="shared" si="32"/>
        <v>0</v>
      </c>
      <c r="N156" s="1">
        <f t="shared" si="33"/>
        <v>0</v>
      </c>
      <c r="O156" s="1">
        <f t="shared" si="44"/>
        <v>0</v>
      </c>
      <c r="P156" s="1">
        <f t="shared" si="34"/>
        <v>0</v>
      </c>
      <c r="Q156" s="1">
        <f t="shared" si="35"/>
        <v>0</v>
      </c>
      <c r="R156" s="1">
        <f t="shared" si="36"/>
        <v>0</v>
      </c>
      <c r="S156" s="1">
        <f t="shared" si="37"/>
        <v>0</v>
      </c>
      <c r="U156" s="1">
        <f t="shared" si="39"/>
        <v>0</v>
      </c>
      <c r="V156" s="1">
        <f t="shared" si="40"/>
        <v>0</v>
      </c>
      <c r="W156" s="1">
        <f t="shared" si="41"/>
        <v>0</v>
      </c>
      <c r="X156" s="1">
        <f t="shared" si="42"/>
        <v>0</v>
      </c>
      <c r="Y156" s="1">
        <f t="shared" si="43"/>
        <v>0</v>
      </c>
    </row>
    <row r="157" spans="1:25">
      <c r="A157" s="5"/>
      <c r="B157" s="1"/>
      <c r="D157" s="1"/>
      <c r="K157" s="1">
        <f t="shared" si="30"/>
        <v>0</v>
      </c>
      <c r="L157" s="1">
        <f t="shared" si="31"/>
        <v>0</v>
      </c>
      <c r="M157" s="1">
        <f t="shared" si="32"/>
        <v>0</v>
      </c>
      <c r="N157" s="1">
        <f t="shared" si="33"/>
        <v>0</v>
      </c>
      <c r="O157" s="1">
        <f t="shared" si="44"/>
        <v>0</v>
      </c>
      <c r="P157" s="1">
        <f t="shared" si="34"/>
        <v>0</v>
      </c>
      <c r="Q157" s="1">
        <f t="shared" si="35"/>
        <v>0</v>
      </c>
      <c r="R157" s="1">
        <f t="shared" si="36"/>
        <v>0</v>
      </c>
      <c r="S157" s="1">
        <f t="shared" si="37"/>
        <v>0</v>
      </c>
      <c r="U157" s="1">
        <f t="shared" si="39"/>
        <v>0</v>
      </c>
      <c r="V157" s="1">
        <f t="shared" si="40"/>
        <v>0</v>
      </c>
      <c r="W157" s="1">
        <f t="shared" si="41"/>
        <v>0</v>
      </c>
      <c r="X157" s="1">
        <f t="shared" si="42"/>
        <v>0</v>
      </c>
      <c r="Y157" s="1">
        <f t="shared" si="43"/>
        <v>0</v>
      </c>
    </row>
    <row r="158" spans="1:25">
      <c r="A158" s="5"/>
      <c r="B158" s="1"/>
      <c r="D158" s="1"/>
      <c r="K158" s="1">
        <f t="shared" si="30"/>
        <v>0</v>
      </c>
      <c r="L158" s="1">
        <f t="shared" si="31"/>
        <v>0</v>
      </c>
      <c r="M158" s="1">
        <f t="shared" si="32"/>
        <v>0</v>
      </c>
      <c r="N158" s="1">
        <f t="shared" si="33"/>
        <v>0</v>
      </c>
      <c r="O158" s="1">
        <f t="shared" si="44"/>
        <v>0</v>
      </c>
      <c r="P158" s="1">
        <f t="shared" si="34"/>
        <v>0</v>
      </c>
      <c r="Q158" s="1">
        <f t="shared" si="35"/>
        <v>0</v>
      </c>
      <c r="R158" s="1">
        <f t="shared" si="36"/>
        <v>0</v>
      </c>
      <c r="S158" s="1">
        <f t="shared" si="37"/>
        <v>0</v>
      </c>
      <c r="U158" s="1">
        <f t="shared" si="39"/>
        <v>0</v>
      </c>
      <c r="V158" s="1">
        <f t="shared" si="40"/>
        <v>0</v>
      </c>
      <c r="W158" s="1">
        <f>IF(C157="lanhouse",B157,0)</f>
        <v>0</v>
      </c>
      <c r="X158" s="1">
        <f>IF(C157="lojapro",B157,0)</f>
        <v>0</v>
      </c>
      <c r="Y158" s="1">
        <f t="shared" si="43"/>
        <v>0</v>
      </c>
    </row>
    <row r="159" spans="1:25">
      <c r="A159" s="5"/>
      <c r="B159" s="1"/>
      <c r="D159" s="1"/>
      <c r="K159" s="1">
        <f t="shared" si="30"/>
        <v>0</v>
      </c>
      <c r="L159" s="1">
        <f t="shared" si="31"/>
        <v>0</v>
      </c>
      <c r="M159" s="1">
        <f t="shared" si="32"/>
        <v>0</v>
      </c>
      <c r="N159" s="1">
        <f t="shared" si="33"/>
        <v>0</v>
      </c>
      <c r="O159" s="1">
        <f t="shared" si="44"/>
        <v>0</v>
      </c>
      <c r="P159" s="1">
        <f t="shared" si="34"/>
        <v>0</v>
      </c>
      <c r="Q159" s="1">
        <f t="shared" si="35"/>
        <v>0</v>
      </c>
      <c r="R159" s="1">
        <f t="shared" si="36"/>
        <v>0</v>
      </c>
      <c r="S159" s="1">
        <f t="shared" si="37"/>
        <v>0</v>
      </c>
      <c r="U159" s="1">
        <f t="shared" si="39"/>
        <v>0</v>
      </c>
      <c r="V159" s="1">
        <f t="shared" si="40"/>
        <v>0</v>
      </c>
      <c r="W159" s="1">
        <f t="shared" si="41"/>
        <v>0</v>
      </c>
      <c r="X159" s="1">
        <f t="shared" si="42"/>
        <v>0</v>
      </c>
      <c r="Y159" s="1">
        <f t="shared" si="43"/>
        <v>0</v>
      </c>
    </row>
    <row r="160" spans="1:25">
      <c r="A160" s="5"/>
      <c r="B160" s="1"/>
      <c r="D160" s="1"/>
      <c r="K160" s="1">
        <f t="shared" si="30"/>
        <v>0</v>
      </c>
      <c r="L160" s="1">
        <f t="shared" si="31"/>
        <v>0</v>
      </c>
      <c r="M160" s="1">
        <f t="shared" si="32"/>
        <v>0</v>
      </c>
      <c r="N160" s="1">
        <f t="shared" si="33"/>
        <v>0</v>
      </c>
      <c r="O160" s="1">
        <f t="shared" si="44"/>
        <v>0</v>
      </c>
      <c r="P160" s="1">
        <f t="shared" si="34"/>
        <v>0</v>
      </c>
      <c r="Q160" s="1">
        <f t="shared" si="35"/>
        <v>0</v>
      </c>
      <c r="R160" s="1">
        <f t="shared" si="36"/>
        <v>0</v>
      </c>
      <c r="S160" s="1">
        <f t="shared" si="37"/>
        <v>0</v>
      </c>
      <c r="U160" s="1">
        <f t="shared" si="39"/>
        <v>0</v>
      </c>
      <c r="V160" s="1">
        <f t="shared" si="40"/>
        <v>0</v>
      </c>
      <c r="W160" s="1">
        <f t="shared" si="41"/>
        <v>0</v>
      </c>
      <c r="X160" s="1">
        <f t="shared" si="42"/>
        <v>0</v>
      </c>
      <c r="Y160" s="1">
        <f t="shared" si="43"/>
        <v>0</v>
      </c>
    </row>
    <row r="161" spans="1:25">
      <c r="A161" s="5"/>
      <c r="B161" s="1"/>
      <c r="D161" s="1"/>
      <c r="K161" s="1">
        <f t="shared" si="30"/>
        <v>0</v>
      </c>
      <c r="L161" s="1">
        <f t="shared" si="31"/>
        <v>0</v>
      </c>
      <c r="M161" s="1">
        <f t="shared" si="32"/>
        <v>0</v>
      </c>
      <c r="N161" s="1">
        <f t="shared" si="33"/>
        <v>0</v>
      </c>
      <c r="O161" s="1">
        <f t="shared" si="44"/>
        <v>0</v>
      </c>
      <c r="P161" s="1">
        <f t="shared" si="34"/>
        <v>0</v>
      </c>
      <c r="Q161" s="1">
        <f t="shared" si="35"/>
        <v>0</v>
      </c>
      <c r="R161" s="1">
        <f t="shared" si="36"/>
        <v>0</v>
      </c>
      <c r="S161" s="1">
        <f t="shared" si="37"/>
        <v>0</v>
      </c>
      <c r="U161" s="1">
        <f t="shared" si="39"/>
        <v>0</v>
      </c>
      <c r="V161" s="1">
        <f t="shared" si="40"/>
        <v>0</v>
      </c>
      <c r="W161" s="1">
        <f t="shared" si="41"/>
        <v>0</v>
      </c>
      <c r="X161" s="1">
        <f t="shared" si="42"/>
        <v>0</v>
      </c>
      <c r="Y161" s="1">
        <f t="shared" si="43"/>
        <v>0</v>
      </c>
    </row>
    <row r="162" spans="1:25">
      <c r="A162" s="5"/>
      <c r="B162" s="1"/>
      <c r="D162" s="1"/>
      <c r="K162" s="1">
        <f t="shared" si="30"/>
        <v>0</v>
      </c>
      <c r="L162" s="1">
        <f t="shared" si="31"/>
        <v>0</v>
      </c>
      <c r="M162" s="1">
        <f t="shared" si="32"/>
        <v>0</v>
      </c>
      <c r="N162" s="1">
        <f t="shared" si="33"/>
        <v>0</v>
      </c>
      <c r="O162" s="1">
        <f t="shared" si="44"/>
        <v>0</v>
      </c>
      <c r="P162" s="1">
        <f t="shared" si="34"/>
        <v>0</v>
      </c>
      <c r="Q162" s="1">
        <f t="shared" si="35"/>
        <v>0</v>
      </c>
      <c r="R162" s="1">
        <f t="shared" si="36"/>
        <v>0</v>
      </c>
      <c r="S162" s="1">
        <f t="shared" si="37"/>
        <v>0</v>
      </c>
      <c r="U162" s="1">
        <f t="shared" si="39"/>
        <v>0</v>
      </c>
      <c r="V162" s="1">
        <f t="shared" si="40"/>
        <v>0</v>
      </c>
      <c r="W162" s="1">
        <f t="shared" si="41"/>
        <v>0</v>
      </c>
      <c r="X162" s="1">
        <f t="shared" si="42"/>
        <v>0</v>
      </c>
      <c r="Y162" s="1">
        <f t="shared" si="43"/>
        <v>0</v>
      </c>
    </row>
    <row r="163" spans="1:25">
      <c r="A163" s="5"/>
      <c r="B163" s="1"/>
      <c r="D163" s="1"/>
      <c r="K163" s="1">
        <f t="shared" si="30"/>
        <v>0</v>
      </c>
      <c r="L163" s="1">
        <f t="shared" si="31"/>
        <v>0</v>
      </c>
      <c r="M163" s="1">
        <f t="shared" si="32"/>
        <v>0</v>
      </c>
      <c r="N163" s="1">
        <f t="shared" si="33"/>
        <v>0</v>
      </c>
      <c r="O163" s="1">
        <f t="shared" si="44"/>
        <v>0</v>
      </c>
      <c r="P163" s="1">
        <f t="shared" si="34"/>
        <v>0</v>
      </c>
      <c r="Q163" s="1">
        <f t="shared" si="35"/>
        <v>0</v>
      </c>
      <c r="R163" s="1">
        <f t="shared" si="36"/>
        <v>0</v>
      </c>
      <c r="S163" s="1">
        <f t="shared" si="37"/>
        <v>0</v>
      </c>
      <c r="U163" s="1">
        <f t="shared" si="39"/>
        <v>0</v>
      </c>
      <c r="V163" s="1">
        <f t="shared" si="40"/>
        <v>0</v>
      </c>
      <c r="W163" s="1">
        <f t="shared" si="41"/>
        <v>0</v>
      </c>
      <c r="X163" s="1">
        <f t="shared" si="42"/>
        <v>0</v>
      </c>
      <c r="Y163" s="1">
        <f t="shared" si="43"/>
        <v>0</v>
      </c>
    </row>
    <row r="164" spans="1:25">
      <c r="A164" s="5"/>
      <c r="B164" s="1"/>
      <c r="D164" s="1"/>
      <c r="K164" s="1">
        <f t="shared" si="30"/>
        <v>0</v>
      </c>
      <c r="L164" s="1">
        <f t="shared" si="31"/>
        <v>0</v>
      </c>
      <c r="M164" s="1">
        <f t="shared" si="32"/>
        <v>0</v>
      </c>
      <c r="N164" s="1">
        <f t="shared" si="33"/>
        <v>0</v>
      </c>
      <c r="O164" s="1">
        <f t="shared" si="44"/>
        <v>0</v>
      </c>
      <c r="P164" s="1">
        <f t="shared" si="34"/>
        <v>0</v>
      </c>
      <c r="Q164" s="1">
        <f t="shared" si="35"/>
        <v>0</v>
      </c>
      <c r="R164" s="1">
        <f t="shared" si="36"/>
        <v>0</v>
      </c>
      <c r="S164" s="1">
        <f t="shared" si="37"/>
        <v>0</v>
      </c>
      <c r="U164" s="1">
        <f t="shared" si="39"/>
        <v>0</v>
      </c>
      <c r="V164" s="1">
        <f t="shared" si="40"/>
        <v>0</v>
      </c>
      <c r="W164" s="1">
        <f t="shared" si="41"/>
        <v>0</v>
      </c>
      <c r="X164" s="1">
        <f t="shared" si="42"/>
        <v>0</v>
      </c>
      <c r="Y164" s="1">
        <f t="shared" si="43"/>
        <v>0</v>
      </c>
    </row>
    <row r="165" spans="1:25">
      <c r="A165" s="5"/>
      <c r="B165" s="1"/>
      <c r="D165" s="1"/>
      <c r="K165" s="1">
        <f t="shared" si="30"/>
        <v>0</v>
      </c>
      <c r="L165" s="1">
        <f t="shared" si="31"/>
        <v>0</v>
      </c>
      <c r="M165" s="1">
        <f t="shared" si="32"/>
        <v>0</v>
      </c>
      <c r="N165" s="1">
        <f t="shared" si="33"/>
        <v>0</v>
      </c>
      <c r="O165" s="1">
        <f t="shared" si="44"/>
        <v>0</v>
      </c>
      <c r="P165" s="1">
        <f t="shared" si="34"/>
        <v>0</v>
      </c>
      <c r="Q165" s="1">
        <f t="shared" si="35"/>
        <v>0</v>
      </c>
      <c r="R165" s="1">
        <f t="shared" si="36"/>
        <v>0</v>
      </c>
      <c r="S165" s="1">
        <f t="shared" si="37"/>
        <v>0</v>
      </c>
      <c r="U165" s="1">
        <f t="shared" si="39"/>
        <v>0</v>
      </c>
      <c r="V165" s="1">
        <f t="shared" si="40"/>
        <v>0</v>
      </c>
      <c r="W165" s="1">
        <f t="shared" si="41"/>
        <v>0</v>
      </c>
      <c r="X165" s="1">
        <f t="shared" si="42"/>
        <v>0</v>
      </c>
      <c r="Y165" s="1">
        <f t="shared" si="43"/>
        <v>0</v>
      </c>
    </row>
    <row r="166" spans="1:25">
      <c r="A166" s="5"/>
      <c r="B166" s="1"/>
      <c r="D166" s="1"/>
      <c r="K166" s="1">
        <f t="shared" si="30"/>
        <v>0</v>
      </c>
      <c r="L166" s="1">
        <f t="shared" si="31"/>
        <v>0</v>
      </c>
      <c r="M166" s="1">
        <f t="shared" si="32"/>
        <v>0</v>
      </c>
      <c r="N166" s="1">
        <f t="shared" si="33"/>
        <v>0</v>
      </c>
      <c r="O166" s="1">
        <f t="shared" si="44"/>
        <v>0</v>
      </c>
      <c r="P166" s="1">
        <f t="shared" si="34"/>
        <v>0</v>
      </c>
      <c r="Q166" s="1">
        <f t="shared" si="35"/>
        <v>0</v>
      </c>
      <c r="R166" s="1">
        <f t="shared" si="36"/>
        <v>0</v>
      </c>
      <c r="S166" s="1">
        <f t="shared" si="37"/>
        <v>0</v>
      </c>
      <c r="U166" s="1">
        <f t="shared" si="39"/>
        <v>0</v>
      </c>
      <c r="V166" s="1">
        <f t="shared" si="40"/>
        <v>0</v>
      </c>
      <c r="W166" s="1">
        <f t="shared" si="41"/>
        <v>0</v>
      </c>
      <c r="X166" s="1">
        <f t="shared" si="42"/>
        <v>0</v>
      </c>
      <c r="Y166" s="1">
        <f t="shared" si="43"/>
        <v>0</v>
      </c>
    </row>
    <row r="167" spans="1:25">
      <c r="A167" s="5"/>
      <c r="B167" s="1"/>
      <c r="D167" s="1"/>
      <c r="K167" s="1">
        <f t="shared" si="30"/>
        <v>0</v>
      </c>
      <c r="L167" s="1">
        <f t="shared" si="31"/>
        <v>0</v>
      </c>
      <c r="M167" s="1">
        <f t="shared" si="32"/>
        <v>0</v>
      </c>
      <c r="N167" s="1">
        <f t="shared" si="33"/>
        <v>0</v>
      </c>
      <c r="O167" s="1">
        <f t="shared" si="44"/>
        <v>0</v>
      </c>
      <c r="P167" s="1">
        <f t="shared" si="34"/>
        <v>0</v>
      </c>
      <c r="Q167" s="1">
        <f t="shared" si="35"/>
        <v>0</v>
      </c>
      <c r="R167" s="1">
        <f t="shared" si="36"/>
        <v>0</v>
      </c>
      <c r="S167" s="1">
        <f t="shared" si="37"/>
        <v>0</v>
      </c>
      <c r="U167" s="1">
        <f t="shared" si="39"/>
        <v>0</v>
      </c>
      <c r="V167" s="1">
        <f t="shared" si="40"/>
        <v>0</v>
      </c>
      <c r="W167" s="1">
        <f t="shared" si="41"/>
        <v>0</v>
      </c>
      <c r="X167" s="1">
        <f t="shared" si="42"/>
        <v>0</v>
      </c>
      <c r="Y167" s="1">
        <f t="shared" si="43"/>
        <v>0</v>
      </c>
    </row>
    <row r="168" spans="1:25">
      <c r="A168" s="5"/>
      <c r="B168" s="1"/>
      <c r="D168" s="1"/>
      <c r="K168" s="1">
        <f t="shared" si="30"/>
        <v>0</v>
      </c>
      <c r="L168" s="1">
        <f t="shared" si="31"/>
        <v>0</v>
      </c>
      <c r="M168" s="1">
        <f t="shared" si="32"/>
        <v>0</v>
      </c>
      <c r="N168" s="1">
        <f t="shared" si="33"/>
        <v>0</v>
      </c>
      <c r="O168" s="1">
        <f t="shared" si="44"/>
        <v>0</v>
      </c>
      <c r="P168" s="1">
        <f t="shared" si="34"/>
        <v>0</v>
      </c>
      <c r="Q168" s="1">
        <f t="shared" si="35"/>
        <v>0</v>
      </c>
      <c r="R168" s="1">
        <f t="shared" si="36"/>
        <v>0</v>
      </c>
      <c r="S168" s="1">
        <f t="shared" si="37"/>
        <v>0</v>
      </c>
      <c r="U168" s="1">
        <f t="shared" si="39"/>
        <v>0</v>
      </c>
      <c r="V168" s="1">
        <f t="shared" si="40"/>
        <v>0</v>
      </c>
      <c r="W168" s="1">
        <f t="shared" si="41"/>
        <v>0</v>
      </c>
      <c r="X168" s="1">
        <f t="shared" si="42"/>
        <v>0</v>
      </c>
      <c r="Y168" s="1">
        <f t="shared" si="43"/>
        <v>0</v>
      </c>
    </row>
    <row r="169" spans="1:25">
      <c r="A169" s="5"/>
      <c r="B169" s="1"/>
      <c r="D169" s="1"/>
      <c r="K169" s="1">
        <f t="shared" si="30"/>
        <v>0</v>
      </c>
      <c r="L169" s="1">
        <f t="shared" si="31"/>
        <v>0</v>
      </c>
      <c r="M169" s="1">
        <f t="shared" si="32"/>
        <v>0</v>
      </c>
      <c r="N169" s="1">
        <f t="shared" si="33"/>
        <v>0</v>
      </c>
      <c r="O169" s="1">
        <f t="shared" si="44"/>
        <v>0</v>
      </c>
      <c r="P169" s="1">
        <f t="shared" si="34"/>
        <v>0</v>
      </c>
      <c r="Q169" s="1">
        <f t="shared" si="35"/>
        <v>0</v>
      </c>
      <c r="R169" s="1">
        <f t="shared" si="36"/>
        <v>0</v>
      </c>
      <c r="S169" s="1">
        <f t="shared" si="37"/>
        <v>0</v>
      </c>
      <c r="U169" s="1">
        <f t="shared" si="39"/>
        <v>0</v>
      </c>
      <c r="V169" s="1">
        <f t="shared" si="40"/>
        <v>0</v>
      </c>
      <c r="W169" s="1">
        <f t="shared" si="41"/>
        <v>0</v>
      </c>
      <c r="X169" s="1">
        <f t="shared" si="42"/>
        <v>0</v>
      </c>
      <c r="Y169" s="1">
        <f t="shared" si="43"/>
        <v>0</v>
      </c>
    </row>
    <row r="170" spans="1:25">
      <c r="A170" s="5"/>
      <c r="B170" s="1"/>
      <c r="D170" s="1"/>
      <c r="K170" s="1">
        <f t="shared" si="30"/>
        <v>0</v>
      </c>
      <c r="L170" s="1">
        <f t="shared" si="31"/>
        <v>0</v>
      </c>
      <c r="M170" s="1">
        <f t="shared" si="32"/>
        <v>0</v>
      </c>
      <c r="N170" s="1">
        <f t="shared" si="33"/>
        <v>0</v>
      </c>
      <c r="O170" s="1">
        <f t="shared" si="44"/>
        <v>0</v>
      </c>
      <c r="P170" s="1">
        <f t="shared" si="34"/>
        <v>0</v>
      </c>
      <c r="Q170" s="1">
        <f t="shared" si="35"/>
        <v>0</v>
      </c>
      <c r="R170" s="1">
        <f t="shared" si="36"/>
        <v>0</v>
      </c>
      <c r="S170" s="1">
        <f t="shared" si="37"/>
        <v>0</v>
      </c>
      <c r="U170" s="1">
        <f t="shared" si="39"/>
        <v>0</v>
      </c>
      <c r="V170" s="1">
        <f t="shared" si="40"/>
        <v>0</v>
      </c>
      <c r="W170" s="1">
        <f t="shared" si="41"/>
        <v>0</v>
      </c>
      <c r="X170" s="1">
        <f t="shared" si="42"/>
        <v>0</v>
      </c>
      <c r="Y170" s="1">
        <f t="shared" si="43"/>
        <v>0</v>
      </c>
    </row>
    <row r="171" spans="1:25">
      <c r="A171" s="5"/>
      <c r="B171" s="1"/>
      <c r="D171" s="1"/>
      <c r="K171" s="1">
        <f t="shared" si="30"/>
        <v>0</v>
      </c>
      <c r="L171" s="1">
        <f t="shared" si="31"/>
        <v>0</v>
      </c>
      <c r="M171" s="1">
        <f t="shared" si="32"/>
        <v>0</v>
      </c>
      <c r="N171" s="1">
        <f t="shared" si="33"/>
        <v>0</v>
      </c>
      <c r="O171" s="1">
        <f t="shared" si="44"/>
        <v>0</v>
      </c>
      <c r="P171" s="1">
        <f t="shared" si="34"/>
        <v>0</v>
      </c>
      <c r="Q171" s="1">
        <f t="shared" si="35"/>
        <v>0</v>
      </c>
      <c r="R171" s="1">
        <f t="shared" si="36"/>
        <v>0</v>
      </c>
      <c r="S171" s="1">
        <f t="shared" si="37"/>
        <v>0</v>
      </c>
      <c r="U171" s="1">
        <f t="shared" si="39"/>
        <v>0</v>
      </c>
      <c r="V171" s="1">
        <f t="shared" si="40"/>
        <v>0</v>
      </c>
      <c r="W171" s="1">
        <f t="shared" si="41"/>
        <v>0</v>
      </c>
      <c r="X171" s="1">
        <f t="shared" si="42"/>
        <v>0</v>
      </c>
      <c r="Y171" s="1">
        <f t="shared" si="43"/>
        <v>0</v>
      </c>
    </row>
    <row r="172" spans="1:25">
      <c r="A172" s="5"/>
      <c r="B172" s="1"/>
      <c r="D172" s="1"/>
      <c r="K172" s="1">
        <f t="shared" si="30"/>
        <v>0</v>
      </c>
      <c r="L172" s="1">
        <f t="shared" si="31"/>
        <v>0</v>
      </c>
      <c r="M172" s="1">
        <f t="shared" si="32"/>
        <v>0</v>
      </c>
      <c r="N172" s="1">
        <f t="shared" si="33"/>
        <v>0</v>
      </c>
      <c r="O172" s="1">
        <f t="shared" si="44"/>
        <v>0</v>
      </c>
      <c r="P172" s="1">
        <f t="shared" si="34"/>
        <v>0</v>
      </c>
      <c r="Q172" s="1">
        <f t="shared" si="35"/>
        <v>0</v>
      </c>
      <c r="R172" s="1">
        <f t="shared" si="36"/>
        <v>0</v>
      </c>
      <c r="S172" s="1">
        <f t="shared" si="37"/>
        <v>0</v>
      </c>
      <c r="U172" s="1">
        <f t="shared" si="39"/>
        <v>0</v>
      </c>
      <c r="V172" s="1">
        <f t="shared" si="40"/>
        <v>0</v>
      </c>
      <c r="W172" s="1">
        <f t="shared" si="41"/>
        <v>0</v>
      </c>
      <c r="X172" s="1">
        <f t="shared" si="42"/>
        <v>0</v>
      </c>
      <c r="Y172" s="1">
        <f t="shared" si="43"/>
        <v>0</v>
      </c>
    </row>
    <row r="173" spans="1:25">
      <c r="A173" s="5"/>
      <c r="B173" s="1"/>
      <c r="D173" s="1"/>
      <c r="K173" s="1">
        <f t="shared" si="30"/>
        <v>0</v>
      </c>
      <c r="L173" s="1">
        <f t="shared" si="31"/>
        <v>0</v>
      </c>
      <c r="M173" s="1">
        <f t="shared" si="32"/>
        <v>0</v>
      </c>
      <c r="N173" s="1">
        <f t="shared" si="33"/>
        <v>0</v>
      </c>
      <c r="O173" s="1">
        <f t="shared" si="44"/>
        <v>0</v>
      </c>
      <c r="P173" s="1">
        <f t="shared" si="34"/>
        <v>0</v>
      </c>
      <c r="Q173" s="1">
        <f t="shared" si="35"/>
        <v>0</v>
      </c>
      <c r="R173" s="1">
        <f t="shared" si="36"/>
        <v>0</v>
      </c>
      <c r="S173" s="1">
        <f t="shared" si="37"/>
        <v>0</v>
      </c>
      <c r="U173" s="1">
        <f t="shared" si="39"/>
        <v>0</v>
      </c>
      <c r="V173" s="1">
        <f t="shared" si="40"/>
        <v>0</v>
      </c>
      <c r="W173" s="1">
        <f t="shared" si="41"/>
        <v>0</v>
      </c>
      <c r="X173" s="1">
        <f t="shared" si="42"/>
        <v>0</v>
      </c>
      <c r="Y173" s="1">
        <f t="shared" si="43"/>
        <v>0</v>
      </c>
    </row>
    <row r="174" spans="1:25">
      <c r="A174" s="5"/>
      <c r="B174" s="1"/>
      <c r="D174" s="1"/>
      <c r="K174" s="1">
        <f t="shared" si="30"/>
        <v>0</v>
      </c>
      <c r="L174" s="1">
        <f t="shared" si="31"/>
        <v>0</v>
      </c>
      <c r="M174" s="1">
        <f t="shared" si="32"/>
        <v>0</v>
      </c>
      <c r="N174" s="1">
        <f t="shared" si="33"/>
        <v>0</v>
      </c>
      <c r="O174" s="1">
        <f t="shared" si="44"/>
        <v>0</v>
      </c>
      <c r="P174" s="1">
        <f t="shared" si="34"/>
        <v>0</v>
      </c>
      <c r="Q174" s="1">
        <f t="shared" si="35"/>
        <v>0</v>
      </c>
      <c r="R174" s="1">
        <f t="shared" si="36"/>
        <v>0</v>
      </c>
      <c r="S174" s="1">
        <f t="shared" si="37"/>
        <v>0</v>
      </c>
      <c r="U174" s="1">
        <f t="shared" si="39"/>
        <v>0</v>
      </c>
      <c r="V174" s="1">
        <f t="shared" si="40"/>
        <v>0</v>
      </c>
      <c r="W174" s="1">
        <f t="shared" si="41"/>
        <v>0</v>
      </c>
      <c r="X174" s="1">
        <f t="shared" si="42"/>
        <v>0</v>
      </c>
      <c r="Y174" s="1">
        <f t="shared" si="43"/>
        <v>0</v>
      </c>
    </row>
    <row r="175" spans="1:25">
      <c r="A175" s="5"/>
      <c r="B175" s="1"/>
      <c r="D175" s="1"/>
      <c r="K175" s="1">
        <f t="shared" si="30"/>
        <v>0</v>
      </c>
      <c r="L175" s="1">
        <f t="shared" si="31"/>
        <v>0</v>
      </c>
      <c r="M175" s="1">
        <f t="shared" si="32"/>
        <v>0</v>
      </c>
      <c r="N175" s="1">
        <f t="shared" si="33"/>
        <v>0</v>
      </c>
      <c r="O175" s="1">
        <f t="shared" si="44"/>
        <v>0</v>
      </c>
      <c r="P175" s="1">
        <f t="shared" si="34"/>
        <v>0</v>
      </c>
      <c r="Q175" s="1">
        <f t="shared" si="35"/>
        <v>0</v>
      </c>
      <c r="R175" s="1">
        <f t="shared" si="36"/>
        <v>0</v>
      </c>
      <c r="S175" s="1">
        <f t="shared" si="37"/>
        <v>0</v>
      </c>
      <c r="U175" s="1">
        <f t="shared" si="39"/>
        <v>0</v>
      </c>
      <c r="V175" s="1">
        <f t="shared" si="40"/>
        <v>0</v>
      </c>
      <c r="W175" s="1">
        <f t="shared" si="41"/>
        <v>0</v>
      </c>
      <c r="X175" s="1">
        <f t="shared" si="42"/>
        <v>0</v>
      </c>
      <c r="Y175" s="1">
        <f t="shared" si="43"/>
        <v>0</v>
      </c>
    </row>
    <row r="176" spans="1:25">
      <c r="A176" s="5"/>
      <c r="B176" s="1"/>
      <c r="D176" s="1"/>
      <c r="K176" s="1">
        <f t="shared" si="30"/>
        <v>0</v>
      </c>
      <c r="L176" s="1">
        <f t="shared" si="31"/>
        <v>0</v>
      </c>
      <c r="M176" s="1">
        <f t="shared" si="32"/>
        <v>0</v>
      </c>
      <c r="N176" s="1">
        <f t="shared" si="33"/>
        <v>0</v>
      </c>
      <c r="O176" s="1">
        <f t="shared" si="44"/>
        <v>0</v>
      </c>
      <c r="P176" s="1">
        <f t="shared" si="34"/>
        <v>0</v>
      </c>
      <c r="Q176" s="1">
        <f t="shared" si="35"/>
        <v>0</v>
      </c>
      <c r="R176" s="1">
        <f t="shared" si="36"/>
        <v>0</v>
      </c>
      <c r="S176" s="1">
        <f t="shared" si="37"/>
        <v>0</v>
      </c>
      <c r="U176" s="1">
        <f t="shared" si="39"/>
        <v>0</v>
      </c>
      <c r="V176" s="1">
        <f t="shared" si="40"/>
        <v>0</v>
      </c>
      <c r="W176" s="1">
        <f t="shared" si="41"/>
        <v>0</v>
      </c>
      <c r="X176" s="1">
        <f t="shared" si="42"/>
        <v>0</v>
      </c>
      <c r="Y176" s="1">
        <f t="shared" si="43"/>
        <v>0</v>
      </c>
    </row>
    <row r="177" spans="1:25">
      <c r="A177" s="5"/>
      <c r="B177" s="1"/>
      <c r="D177" s="1"/>
      <c r="K177" s="1">
        <f t="shared" si="30"/>
        <v>0</v>
      </c>
      <c r="L177" s="1">
        <f t="shared" si="31"/>
        <v>0</v>
      </c>
      <c r="M177" s="1">
        <f t="shared" si="32"/>
        <v>0</v>
      </c>
      <c r="N177" s="1">
        <f t="shared" si="33"/>
        <v>0</v>
      </c>
      <c r="O177" s="1">
        <f t="shared" si="44"/>
        <v>0</v>
      </c>
      <c r="P177" s="1">
        <f t="shared" si="34"/>
        <v>0</v>
      </c>
      <c r="Q177" s="1">
        <f t="shared" si="35"/>
        <v>0</v>
      </c>
      <c r="R177" s="1">
        <f t="shared" si="36"/>
        <v>0</v>
      </c>
      <c r="S177" s="1">
        <f t="shared" si="37"/>
        <v>0</v>
      </c>
      <c r="U177" s="1">
        <f t="shared" si="39"/>
        <v>0</v>
      </c>
      <c r="V177" s="1">
        <f t="shared" si="40"/>
        <v>0</v>
      </c>
      <c r="W177" s="1">
        <f t="shared" si="41"/>
        <v>0</v>
      </c>
      <c r="X177" s="1">
        <f t="shared" si="42"/>
        <v>0</v>
      </c>
      <c r="Y177" s="1">
        <f t="shared" si="43"/>
        <v>0</v>
      </c>
    </row>
    <row r="178" spans="1:25">
      <c r="A178" s="5"/>
      <c r="B178" s="1"/>
      <c r="D178" s="1"/>
      <c r="K178" s="1">
        <f t="shared" si="30"/>
        <v>0</v>
      </c>
      <c r="L178" s="1">
        <f t="shared" si="31"/>
        <v>0</v>
      </c>
      <c r="M178" s="1">
        <f t="shared" si="32"/>
        <v>0</v>
      </c>
      <c r="N178" s="1">
        <f t="shared" si="33"/>
        <v>0</v>
      </c>
      <c r="O178" s="1">
        <f t="shared" si="44"/>
        <v>0</v>
      </c>
      <c r="P178" s="1">
        <f t="shared" si="34"/>
        <v>0</v>
      </c>
      <c r="Q178" s="1">
        <f t="shared" si="35"/>
        <v>0</v>
      </c>
      <c r="R178" s="1">
        <f t="shared" si="36"/>
        <v>0</v>
      </c>
      <c r="S178" s="1">
        <f t="shared" si="37"/>
        <v>0</v>
      </c>
      <c r="U178" s="1">
        <f t="shared" si="39"/>
        <v>0</v>
      </c>
      <c r="V178" s="1">
        <f t="shared" si="40"/>
        <v>0</v>
      </c>
      <c r="W178" s="1">
        <f t="shared" si="41"/>
        <v>0</v>
      </c>
      <c r="X178" s="1">
        <f t="shared" si="42"/>
        <v>0</v>
      </c>
      <c r="Y178" s="1">
        <f t="shared" si="43"/>
        <v>0</v>
      </c>
    </row>
    <row r="179" spans="1:25">
      <c r="A179" s="5"/>
      <c r="B179" s="1"/>
      <c r="D179" s="1"/>
      <c r="K179" s="1">
        <f t="shared" si="30"/>
        <v>0</v>
      </c>
      <c r="L179" s="1">
        <f t="shared" si="31"/>
        <v>0</v>
      </c>
      <c r="M179" s="1">
        <f t="shared" si="32"/>
        <v>0</v>
      </c>
      <c r="N179" s="1">
        <f t="shared" si="33"/>
        <v>0</v>
      </c>
      <c r="O179" s="1">
        <f t="shared" si="44"/>
        <v>0</v>
      </c>
      <c r="P179" s="1">
        <f t="shared" si="34"/>
        <v>0</v>
      </c>
      <c r="Q179" s="1">
        <f t="shared" si="35"/>
        <v>0</v>
      </c>
      <c r="R179" s="1">
        <f t="shared" si="36"/>
        <v>0</v>
      </c>
      <c r="S179" s="1">
        <f t="shared" si="37"/>
        <v>0</v>
      </c>
      <c r="U179" s="1">
        <f t="shared" si="39"/>
        <v>0</v>
      </c>
      <c r="V179" s="1">
        <f t="shared" si="40"/>
        <v>0</v>
      </c>
      <c r="W179" s="1">
        <f t="shared" si="41"/>
        <v>0</v>
      </c>
      <c r="X179" s="1">
        <f t="shared" si="42"/>
        <v>0</v>
      </c>
      <c r="Y179" s="1">
        <f t="shared" si="43"/>
        <v>0</v>
      </c>
    </row>
    <row r="180" spans="1:25">
      <c r="A180" s="5"/>
      <c r="B180" s="1"/>
      <c r="D180" s="1"/>
      <c r="K180" s="1">
        <f t="shared" si="30"/>
        <v>0</v>
      </c>
      <c r="L180" s="1">
        <f t="shared" si="31"/>
        <v>0</v>
      </c>
      <c r="M180" s="1">
        <f t="shared" si="32"/>
        <v>0</v>
      </c>
      <c r="N180" s="1">
        <f t="shared" si="33"/>
        <v>0</v>
      </c>
      <c r="O180" s="1">
        <f t="shared" si="44"/>
        <v>0</v>
      </c>
      <c r="P180" s="1">
        <f t="shared" si="34"/>
        <v>0</v>
      </c>
      <c r="Q180" s="1">
        <f t="shared" si="35"/>
        <v>0</v>
      </c>
      <c r="R180" s="1">
        <f t="shared" si="36"/>
        <v>0</v>
      </c>
      <c r="S180" s="1">
        <f t="shared" si="37"/>
        <v>0</v>
      </c>
      <c r="U180" s="1">
        <f t="shared" si="39"/>
        <v>0</v>
      </c>
      <c r="V180" s="1">
        <f t="shared" si="40"/>
        <v>0</v>
      </c>
      <c r="W180" s="1">
        <f t="shared" si="41"/>
        <v>0</v>
      </c>
      <c r="X180" s="1">
        <f t="shared" si="42"/>
        <v>0</v>
      </c>
      <c r="Y180" s="1">
        <f t="shared" si="43"/>
        <v>0</v>
      </c>
    </row>
    <row r="181" spans="1:25">
      <c r="W181" s="1">
        <f t="shared" si="41"/>
        <v>0</v>
      </c>
      <c r="X181" s="1">
        <f t="shared" si="42"/>
        <v>0</v>
      </c>
      <c r="Y181" s="1">
        <f t="shared" si="43"/>
        <v>0</v>
      </c>
    </row>
    <row r="182" spans="1:25">
      <c r="W182" s="1">
        <f t="shared" si="41"/>
        <v>0</v>
      </c>
      <c r="X182" s="1">
        <f t="shared" si="42"/>
        <v>0</v>
      </c>
      <c r="Y182" s="1">
        <f t="shared" si="43"/>
        <v>0</v>
      </c>
    </row>
    <row r="183" spans="1:25">
      <c r="W183" s="1">
        <f t="shared" si="41"/>
        <v>0</v>
      </c>
      <c r="X183" s="1">
        <f t="shared" si="42"/>
        <v>0</v>
      </c>
      <c r="Y183" s="1">
        <f t="shared" si="43"/>
        <v>0</v>
      </c>
    </row>
    <row r="184" spans="1:25">
      <c r="W184" s="1">
        <f t="shared" si="41"/>
        <v>0</v>
      </c>
      <c r="X184" s="1">
        <f t="shared" si="42"/>
        <v>0</v>
      </c>
      <c r="Y184" s="1">
        <f t="shared" si="43"/>
        <v>0</v>
      </c>
    </row>
    <row r="185" spans="1:25">
      <c r="W185" s="1">
        <f t="shared" si="41"/>
        <v>0</v>
      </c>
      <c r="X185" s="1">
        <f t="shared" si="42"/>
        <v>0</v>
      </c>
      <c r="Y185" s="1">
        <f t="shared" si="43"/>
        <v>0</v>
      </c>
    </row>
    <row r="186" spans="1:25">
      <c r="W186" s="1">
        <f t="shared" si="41"/>
        <v>0</v>
      </c>
      <c r="X186" s="1">
        <f t="shared" si="42"/>
        <v>0</v>
      </c>
      <c r="Y186" s="1">
        <f t="shared" si="43"/>
        <v>0</v>
      </c>
    </row>
    <row r="187" spans="1:25">
      <c r="W187" s="1">
        <f t="shared" si="41"/>
        <v>0</v>
      </c>
      <c r="X187" s="1">
        <f t="shared" si="42"/>
        <v>0</v>
      </c>
      <c r="Y187" s="1">
        <f t="shared" si="43"/>
        <v>0</v>
      </c>
    </row>
    <row r="188" spans="1:25">
      <c r="W188" s="1">
        <f t="shared" si="41"/>
        <v>0</v>
      </c>
      <c r="X188" s="1">
        <f t="shared" si="42"/>
        <v>0</v>
      </c>
      <c r="Y188" s="1">
        <f t="shared" si="43"/>
        <v>0</v>
      </c>
    </row>
    <row r="189" spans="1:25">
      <c r="W189" s="1">
        <f t="shared" si="41"/>
        <v>0</v>
      </c>
      <c r="X189" s="1">
        <f t="shared" si="42"/>
        <v>0</v>
      </c>
      <c r="Y189" s="1">
        <f t="shared" si="43"/>
        <v>0</v>
      </c>
    </row>
    <row r="190" spans="1:25">
      <c r="W190" s="1">
        <f t="shared" si="41"/>
        <v>0</v>
      </c>
      <c r="X190" s="1">
        <f t="shared" si="42"/>
        <v>0</v>
      </c>
      <c r="Y190" s="1">
        <f t="shared" si="43"/>
        <v>0</v>
      </c>
    </row>
    <row r="191" spans="1:25">
      <c r="W191" s="1">
        <f t="shared" si="41"/>
        <v>0</v>
      </c>
      <c r="X191" s="1">
        <f t="shared" si="42"/>
        <v>0</v>
      </c>
      <c r="Y191" s="1">
        <f t="shared" si="43"/>
        <v>0</v>
      </c>
    </row>
    <row r="192" spans="1:25">
      <c r="W192" s="1">
        <f t="shared" si="41"/>
        <v>0</v>
      </c>
      <c r="X192" s="1">
        <f t="shared" si="42"/>
        <v>0</v>
      </c>
      <c r="Y192" s="1">
        <f t="shared" si="43"/>
        <v>0</v>
      </c>
    </row>
    <row r="193" spans="23:25">
      <c r="W193" s="1">
        <f t="shared" si="41"/>
        <v>0</v>
      </c>
      <c r="X193" s="1">
        <f t="shared" si="42"/>
        <v>0</v>
      </c>
      <c r="Y193" s="1">
        <f t="shared" si="43"/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80"/>
  <sheetViews>
    <sheetView topLeftCell="A46" workbookViewId="0">
      <selection activeCell="G65" sqref="G65"/>
    </sheetView>
  </sheetViews>
  <sheetFormatPr defaultRowHeight="15"/>
  <cols>
    <col min="2" max="2" width="9.5703125" bestFit="1" customWidth="1"/>
    <col min="4" max="4" width="10.5703125" bestFit="1" customWidth="1"/>
    <col min="7" max="7" width="15.42578125" customWidth="1"/>
    <col min="8" max="8" width="12.140625" bestFit="1" customWidth="1"/>
    <col min="9" max="9" width="13.5703125" bestFit="1" customWidth="1"/>
  </cols>
  <sheetData>
    <row r="1" spans="1:22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</row>
    <row r="2" spans="1:22">
      <c r="A2" s="5">
        <v>39750</v>
      </c>
      <c r="B2" s="4"/>
      <c r="D2" s="1">
        <v>9.9</v>
      </c>
      <c r="E2" t="s">
        <v>20</v>
      </c>
      <c r="F2" t="s">
        <v>7</v>
      </c>
      <c r="G2" s="6" t="s">
        <v>1</v>
      </c>
      <c r="H2" s="6" t="s">
        <v>0</v>
      </c>
      <c r="I2" s="6"/>
      <c r="K2" s="1">
        <f>IF(E2="lojas",D2,0)</f>
        <v>9.9</v>
      </c>
      <c r="L2" s="1">
        <f>IF(E2="lanhouse",D2,0)</f>
        <v>0</v>
      </c>
      <c r="M2" s="1">
        <f>IF(E2="celular",D2,0)</f>
        <v>0</v>
      </c>
      <c r="N2" s="1">
        <f>IF(F2="caixa",D2,0)</f>
        <v>9.9</v>
      </c>
      <c r="O2" s="1">
        <f>IF(F2="bb",D2,0)</f>
        <v>0</v>
      </c>
      <c r="P2" s="1">
        <f>IF(F2="bradesco",D2,0)</f>
        <v>0</v>
      </c>
      <c r="Q2" s="1">
        <f>IF(F2="banco real",D2,0)</f>
        <v>0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</row>
    <row r="3" spans="1:22" ht="15.75">
      <c r="A3" s="5">
        <v>39743</v>
      </c>
      <c r="B3" s="4"/>
      <c r="D3" s="1">
        <v>24.9</v>
      </c>
      <c r="E3" t="s">
        <v>20</v>
      </c>
      <c r="F3" t="s">
        <v>5</v>
      </c>
      <c r="G3" s="8">
        <f>SUM(D2:D180)</f>
        <v>4576.9500000000025</v>
      </c>
      <c r="H3" s="7">
        <f>SUM(B2:B180)</f>
        <v>60</v>
      </c>
      <c r="I3" s="12">
        <f>SUM(G3-H3)</f>
        <v>4516.9500000000025</v>
      </c>
      <c r="K3" s="1">
        <f t="shared" ref="K3:K66" si="0">IF(E3="lojas",D3,0)</f>
        <v>24.9</v>
      </c>
      <c r="L3" s="1">
        <f t="shared" ref="L3:L66" si="1">IF(E3="lanhouse",D3,0)</f>
        <v>0</v>
      </c>
      <c r="M3" s="1">
        <f t="shared" ref="M3:M66" si="2">IF(E3="celular",D3,0)</f>
        <v>0</v>
      </c>
      <c r="N3" s="1">
        <f t="shared" ref="N3:N66" si="3">IF(F3="caixa",D3,0)</f>
        <v>0</v>
      </c>
      <c r="O3" s="1">
        <f>IF(F3="bb",D3,0)</f>
        <v>0</v>
      </c>
      <c r="P3" s="1">
        <f t="shared" ref="P3:P66" si="4">IF(F3="bradesco",D3,0)</f>
        <v>24.9</v>
      </c>
      <c r="Q3" s="1">
        <f t="shared" ref="Q3:Q66" si="5">IF(F3="banco real",D3,0)</f>
        <v>0</v>
      </c>
      <c r="R3" s="1">
        <f t="shared" ref="R3:R66" si="6">IF(F3="itau",D3,0)</f>
        <v>0</v>
      </c>
      <c r="S3" s="1">
        <f t="shared" ref="S3:S66" si="7">IF(F3="pseg",D3,0)</f>
        <v>0</v>
      </c>
      <c r="T3" s="1">
        <f t="shared" ref="T3:T66" si="8">IF(C3="pessoal",B3,0)</f>
        <v>0</v>
      </c>
      <c r="U3" s="1">
        <f t="shared" ref="U3:U66" si="9">IF(E3="dominios",D3,0)</f>
        <v>0</v>
      </c>
      <c r="V3" s="1">
        <f t="shared" ref="V3:V66" si="10">IF(C3="publicidade",B3,0)</f>
        <v>0</v>
      </c>
    </row>
    <row r="4" spans="1:22">
      <c r="A4" s="5">
        <v>39754</v>
      </c>
      <c r="B4" s="1"/>
      <c r="D4" s="1">
        <v>24.9</v>
      </c>
      <c r="E4" t="s">
        <v>20</v>
      </c>
      <c r="F4" t="s">
        <v>5</v>
      </c>
      <c r="G4" t="s">
        <v>313</v>
      </c>
      <c r="H4" t="s">
        <v>1</v>
      </c>
      <c r="I4" t="s">
        <v>0</v>
      </c>
      <c r="K4" s="1">
        <f t="shared" si="0"/>
        <v>24.9</v>
      </c>
      <c r="L4" s="1">
        <f t="shared" si="1"/>
        <v>0</v>
      </c>
      <c r="M4" s="1">
        <f t="shared" si="2"/>
        <v>0</v>
      </c>
      <c r="N4" s="1">
        <f t="shared" si="3"/>
        <v>0</v>
      </c>
      <c r="O4" s="1">
        <f t="shared" ref="O4:O67" si="11">IF(F4="bb",D4,0)</f>
        <v>0</v>
      </c>
      <c r="P4" s="1">
        <f t="shared" si="4"/>
        <v>24.9</v>
      </c>
      <c r="Q4" s="1">
        <f t="shared" si="5"/>
        <v>0</v>
      </c>
      <c r="R4" s="1">
        <f t="shared" si="6"/>
        <v>0</v>
      </c>
      <c r="S4" s="1">
        <f t="shared" si="7"/>
        <v>0</v>
      </c>
      <c r="T4" s="1">
        <f t="shared" si="8"/>
        <v>0</v>
      </c>
      <c r="U4" s="1">
        <f t="shared" si="9"/>
        <v>0</v>
      </c>
      <c r="V4" s="1">
        <f t="shared" si="10"/>
        <v>0</v>
      </c>
    </row>
    <row r="5" spans="1:22">
      <c r="A5" s="5">
        <v>39754</v>
      </c>
      <c r="B5" s="1"/>
      <c r="D5" s="1">
        <v>30</v>
      </c>
      <c r="E5" t="s">
        <v>56</v>
      </c>
      <c r="F5" t="s">
        <v>5</v>
      </c>
      <c r="G5" t="s">
        <v>313</v>
      </c>
      <c r="H5" s="11">
        <f>SUM(L2:L180)</f>
        <v>0</v>
      </c>
      <c r="J5" s="17" t="s">
        <v>19</v>
      </c>
      <c r="K5" s="1">
        <f t="shared" si="0"/>
        <v>0</v>
      </c>
      <c r="L5" s="1">
        <f t="shared" si="1"/>
        <v>0</v>
      </c>
      <c r="M5" s="1">
        <f t="shared" si="2"/>
        <v>0</v>
      </c>
      <c r="N5" s="1">
        <f t="shared" si="3"/>
        <v>0</v>
      </c>
      <c r="O5" s="1">
        <f t="shared" si="11"/>
        <v>0</v>
      </c>
      <c r="P5" s="1">
        <f t="shared" si="4"/>
        <v>30</v>
      </c>
      <c r="Q5" s="1">
        <f t="shared" si="5"/>
        <v>0</v>
      </c>
      <c r="R5" s="1">
        <f t="shared" si="6"/>
        <v>0</v>
      </c>
      <c r="S5" s="1">
        <f t="shared" si="7"/>
        <v>0</v>
      </c>
      <c r="T5" s="1">
        <f t="shared" si="8"/>
        <v>0</v>
      </c>
      <c r="U5" s="1">
        <f t="shared" si="9"/>
        <v>30</v>
      </c>
      <c r="V5" s="1">
        <f t="shared" si="10"/>
        <v>0</v>
      </c>
    </row>
    <row r="6" spans="1:22">
      <c r="A6" s="5">
        <v>39754</v>
      </c>
      <c r="B6" s="1"/>
      <c r="D6" s="1">
        <v>44.9</v>
      </c>
      <c r="E6" t="s">
        <v>20</v>
      </c>
      <c r="F6" t="s">
        <v>6</v>
      </c>
      <c r="G6" t="s">
        <v>213</v>
      </c>
      <c r="H6" s="10">
        <f>SUM(K2:K180)</f>
        <v>3172.0500000000052</v>
      </c>
      <c r="J6" s="18" t="s">
        <v>20</v>
      </c>
      <c r="K6" s="1">
        <f t="shared" si="0"/>
        <v>44.9</v>
      </c>
      <c r="L6" s="1">
        <f t="shared" si="1"/>
        <v>0</v>
      </c>
      <c r="M6" s="1">
        <f t="shared" si="2"/>
        <v>0</v>
      </c>
      <c r="N6" s="1">
        <f t="shared" si="3"/>
        <v>0</v>
      </c>
      <c r="O6" s="1">
        <f t="shared" si="11"/>
        <v>44.9</v>
      </c>
      <c r="P6" s="1">
        <f t="shared" si="4"/>
        <v>0</v>
      </c>
      <c r="Q6" s="1">
        <f t="shared" si="5"/>
        <v>0</v>
      </c>
      <c r="R6" s="1">
        <f t="shared" si="6"/>
        <v>0</v>
      </c>
      <c r="S6" s="1">
        <f t="shared" si="7"/>
        <v>0</v>
      </c>
      <c r="T6" s="1">
        <f t="shared" si="8"/>
        <v>0</v>
      </c>
      <c r="U6" s="1">
        <f t="shared" si="9"/>
        <v>0</v>
      </c>
      <c r="V6" s="1">
        <f t="shared" si="10"/>
        <v>0</v>
      </c>
    </row>
    <row r="7" spans="1:22">
      <c r="A7" s="5">
        <v>39754</v>
      </c>
      <c r="B7" s="1"/>
      <c r="D7" s="1">
        <v>24.9</v>
      </c>
      <c r="E7" t="s">
        <v>20</v>
      </c>
      <c r="F7" t="s">
        <v>6</v>
      </c>
      <c r="G7" s="9" t="s">
        <v>258</v>
      </c>
      <c r="H7" s="1">
        <f>SUM(M2:M180)</f>
        <v>0</v>
      </c>
      <c r="J7" t="s">
        <v>21</v>
      </c>
      <c r="K7" s="1">
        <f t="shared" si="0"/>
        <v>24.9</v>
      </c>
      <c r="L7" s="1">
        <f t="shared" si="1"/>
        <v>0</v>
      </c>
      <c r="M7" s="1">
        <f t="shared" si="2"/>
        <v>0</v>
      </c>
      <c r="N7" s="1">
        <f t="shared" si="3"/>
        <v>0</v>
      </c>
      <c r="O7" s="1">
        <f t="shared" si="11"/>
        <v>24.9</v>
      </c>
      <c r="P7" s="1">
        <f t="shared" si="4"/>
        <v>0</v>
      </c>
      <c r="Q7" s="1">
        <f t="shared" si="5"/>
        <v>0</v>
      </c>
      <c r="R7" s="1">
        <f t="shared" si="6"/>
        <v>0</v>
      </c>
      <c r="S7" s="1">
        <f t="shared" si="7"/>
        <v>0</v>
      </c>
      <c r="T7" s="1">
        <f t="shared" si="8"/>
        <v>0</v>
      </c>
      <c r="U7" s="1">
        <f t="shared" si="9"/>
        <v>0</v>
      </c>
      <c r="V7" s="1">
        <f t="shared" si="10"/>
        <v>0</v>
      </c>
    </row>
    <row r="8" spans="1:22">
      <c r="A8" s="5">
        <v>39754</v>
      </c>
      <c r="B8" s="1"/>
      <c r="D8" s="1">
        <v>24.9</v>
      </c>
      <c r="E8" t="s">
        <v>20</v>
      </c>
      <c r="F8" t="s">
        <v>5</v>
      </c>
      <c r="G8" s="13" t="s">
        <v>167</v>
      </c>
      <c r="H8" s="14">
        <f>SUM(U2:U180)</f>
        <v>249.9</v>
      </c>
      <c r="J8" s="19" t="s">
        <v>56</v>
      </c>
      <c r="K8" s="1">
        <f t="shared" si="0"/>
        <v>24.9</v>
      </c>
      <c r="L8" s="1">
        <f t="shared" si="1"/>
        <v>0</v>
      </c>
      <c r="M8" s="1">
        <f t="shared" si="2"/>
        <v>0</v>
      </c>
      <c r="N8" s="1">
        <f t="shared" si="3"/>
        <v>0</v>
      </c>
      <c r="O8" s="1">
        <f t="shared" si="11"/>
        <v>0</v>
      </c>
      <c r="P8" s="1">
        <f t="shared" si="4"/>
        <v>24.9</v>
      </c>
      <c r="Q8" s="1">
        <f t="shared" si="5"/>
        <v>0</v>
      </c>
      <c r="R8" s="1">
        <f t="shared" si="6"/>
        <v>0</v>
      </c>
      <c r="S8" s="1">
        <f t="shared" si="7"/>
        <v>0</v>
      </c>
      <c r="T8" s="1">
        <f t="shared" si="8"/>
        <v>0</v>
      </c>
      <c r="U8" s="1">
        <f t="shared" si="9"/>
        <v>0</v>
      </c>
      <c r="V8" s="1">
        <f t="shared" si="10"/>
        <v>0</v>
      </c>
    </row>
    <row r="9" spans="1:22">
      <c r="A9" s="5">
        <v>39754</v>
      </c>
      <c r="B9" s="4"/>
      <c r="D9" s="1">
        <v>39.9</v>
      </c>
      <c r="E9" t="s">
        <v>56</v>
      </c>
      <c r="F9" t="s">
        <v>5</v>
      </c>
      <c r="G9" s="1" t="s">
        <v>167</v>
      </c>
      <c r="J9" t="s">
        <v>25</v>
      </c>
      <c r="K9" s="1">
        <f t="shared" si="0"/>
        <v>0</v>
      </c>
      <c r="L9" s="1">
        <f t="shared" si="1"/>
        <v>0</v>
      </c>
      <c r="M9" s="1">
        <f t="shared" si="2"/>
        <v>0</v>
      </c>
      <c r="N9" s="1">
        <f t="shared" si="3"/>
        <v>0</v>
      </c>
      <c r="O9" s="1">
        <f t="shared" si="11"/>
        <v>0</v>
      </c>
      <c r="P9" s="1">
        <f t="shared" si="4"/>
        <v>39.9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0</v>
      </c>
      <c r="U9" s="1">
        <f t="shared" si="9"/>
        <v>39.9</v>
      </c>
      <c r="V9" s="1">
        <f t="shared" si="10"/>
        <v>0</v>
      </c>
    </row>
    <row r="10" spans="1:22">
      <c r="A10" s="5">
        <v>39754</v>
      </c>
      <c r="B10" s="4"/>
      <c r="D10" s="1">
        <v>24.9</v>
      </c>
      <c r="E10" t="s">
        <v>20</v>
      </c>
      <c r="F10" t="s">
        <v>5</v>
      </c>
      <c r="G10" s="1" t="s">
        <v>166</v>
      </c>
      <c r="H10" t="s">
        <v>7</v>
      </c>
      <c r="I10" s="13">
        <f>SUM(N2:N180)</f>
        <v>336.74999999999994</v>
      </c>
      <c r="K10" s="1">
        <f t="shared" si="0"/>
        <v>24.9</v>
      </c>
      <c r="L10" s="1">
        <f t="shared" si="1"/>
        <v>0</v>
      </c>
      <c r="M10" s="1">
        <f t="shared" si="2"/>
        <v>0</v>
      </c>
      <c r="N10" s="1">
        <f t="shared" si="3"/>
        <v>0</v>
      </c>
      <c r="O10" s="1">
        <f t="shared" si="11"/>
        <v>0</v>
      </c>
      <c r="P10" s="1">
        <f t="shared" si="4"/>
        <v>24.9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0</v>
      </c>
      <c r="U10" s="1">
        <f t="shared" si="9"/>
        <v>0</v>
      </c>
      <c r="V10" s="1">
        <f t="shared" si="10"/>
        <v>0</v>
      </c>
    </row>
    <row r="11" spans="1:22">
      <c r="A11" s="5">
        <v>39754</v>
      </c>
      <c r="B11" s="1"/>
      <c r="D11" s="1">
        <v>24.9</v>
      </c>
      <c r="E11" t="s">
        <v>20</v>
      </c>
      <c r="F11" t="s">
        <v>5</v>
      </c>
      <c r="G11" s="1" t="s">
        <v>314</v>
      </c>
      <c r="H11" t="s">
        <v>6</v>
      </c>
      <c r="I11" s="13">
        <f>SUM(O2:O180)</f>
        <v>887.19999999999959</v>
      </c>
      <c r="K11" s="1">
        <f t="shared" si="0"/>
        <v>24.9</v>
      </c>
      <c r="L11" s="1">
        <f t="shared" si="1"/>
        <v>0</v>
      </c>
      <c r="M11" s="1">
        <f t="shared" si="2"/>
        <v>0</v>
      </c>
      <c r="N11" s="1">
        <f t="shared" si="3"/>
        <v>0</v>
      </c>
      <c r="O11" s="1">
        <f t="shared" si="11"/>
        <v>0</v>
      </c>
      <c r="P11" s="1">
        <f t="shared" si="4"/>
        <v>24.9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0</v>
      </c>
      <c r="U11" s="1">
        <f t="shared" si="9"/>
        <v>0</v>
      </c>
      <c r="V11" s="1">
        <f t="shared" si="10"/>
        <v>0</v>
      </c>
    </row>
    <row r="12" spans="1:22">
      <c r="A12" s="5">
        <v>39754</v>
      </c>
      <c r="B12" s="1"/>
      <c r="D12" s="1">
        <v>30</v>
      </c>
      <c r="E12" t="s">
        <v>20</v>
      </c>
      <c r="F12" t="s">
        <v>5</v>
      </c>
      <c r="G12" s="1" t="s">
        <v>314</v>
      </c>
      <c r="H12" t="s">
        <v>5</v>
      </c>
      <c r="I12" s="13">
        <f>SUM(P2:P80)</f>
        <v>781.0999999999998</v>
      </c>
      <c r="K12" s="1">
        <f t="shared" si="0"/>
        <v>30</v>
      </c>
      <c r="L12" s="1">
        <f t="shared" si="1"/>
        <v>0</v>
      </c>
      <c r="M12" s="1">
        <f t="shared" si="2"/>
        <v>0</v>
      </c>
      <c r="N12" s="1">
        <f t="shared" si="3"/>
        <v>0</v>
      </c>
      <c r="O12" s="1">
        <f t="shared" si="11"/>
        <v>0</v>
      </c>
      <c r="P12" s="1">
        <f t="shared" si="4"/>
        <v>30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0</v>
      </c>
      <c r="U12" s="1">
        <f t="shared" si="9"/>
        <v>0</v>
      </c>
      <c r="V12" s="1">
        <f t="shared" si="10"/>
        <v>0</v>
      </c>
    </row>
    <row r="13" spans="1:22">
      <c r="A13" s="5">
        <v>39754</v>
      </c>
      <c r="B13" s="1">
        <v>30</v>
      </c>
      <c r="C13" t="s">
        <v>56</v>
      </c>
      <c r="D13" s="1">
        <v>24.9</v>
      </c>
      <c r="E13" t="s">
        <v>20</v>
      </c>
      <c r="F13" t="s">
        <v>5</v>
      </c>
      <c r="G13" s="1" t="s">
        <v>253</v>
      </c>
      <c r="H13" t="s">
        <v>13</v>
      </c>
      <c r="I13" s="13">
        <f>SUM(Q2:Q189)</f>
        <v>153.69</v>
      </c>
      <c r="K13" s="1">
        <f t="shared" si="0"/>
        <v>24.9</v>
      </c>
      <c r="L13" s="1">
        <f t="shared" si="1"/>
        <v>0</v>
      </c>
      <c r="M13" s="1">
        <f t="shared" si="2"/>
        <v>0</v>
      </c>
      <c r="N13" s="1">
        <f t="shared" si="3"/>
        <v>0</v>
      </c>
      <c r="O13" s="1">
        <f t="shared" si="11"/>
        <v>0</v>
      </c>
      <c r="P13" s="1">
        <f t="shared" si="4"/>
        <v>24.9</v>
      </c>
      <c r="Q13" s="1">
        <f t="shared" si="5"/>
        <v>0</v>
      </c>
      <c r="R13" s="1">
        <f t="shared" si="6"/>
        <v>0</v>
      </c>
      <c r="S13" s="1">
        <f t="shared" si="7"/>
        <v>0</v>
      </c>
      <c r="T13" s="1">
        <f t="shared" si="8"/>
        <v>0</v>
      </c>
      <c r="U13" s="1">
        <f t="shared" si="9"/>
        <v>0</v>
      </c>
      <c r="V13" s="1">
        <f t="shared" si="10"/>
        <v>0</v>
      </c>
    </row>
    <row r="14" spans="1:22">
      <c r="A14" s="5">
        <v>39756</v>
      </c>
      <c r="B14" s="4"/>
      <c r="D14" s="1">
        <v>24.91</v>
      </c>
      <c r="E14" t="s">
        <v>20</v>
      </c>
      <c r="F14" t="s">
        <v>8</v>
      </c>
      <c r="G14" s="1" t="s">
        <v>234</v>
      </c>
      <c r="H14" t="s">
        <v>8</v>
      </c>
      <c r="I14" s="13">
        <f>SUM(R2:R189)</f>
        <v>702.10999999999979</v>
      </c>
      <c r="K14" s="1">
        <f t="shared" si="0"/>
        <v>24.91</v>
      </c>
      <c r="L14" s="1">
        <f t="shared" si="1"/>
        <v>0</v>
      </c>
      <c r="M14" s="1">
        <f t="shared" si="2"/>
        <v>0</v>
      </c>
      <c r="N14" s="1">
        <f t="shared" si="3"/>
        <v>0</v>
      </c>
      <c r="O14" s="1">
        <f t="shared" si="11"/>
        <v>0</v>
      </c>
      <c r="P14" s="1">
        <f t="shared" si="4"/>
        <v>0</v>
      </c>
      <c r="Q14" s="1">
        <f t="shared" si="5"/>
        <v>0</v>
      </c>
      <c r="R14" s="1">
        <f t="shared" si="6"/>
        <v>24.91</v>
      </c>
      <c r="S14" s="1">
        <f t="shared" si="7"/>
        <v>0</v>
      </c>
      <c r="T14" s="1">
        <f t="shared" si="8"/>
        <v>0</v>
      </c>
      <c r="U14" s="1">
        <f t="shared" si="9"/>
        <v>0</v>
      </c>
      <c r="V14" s="1">
        <f t="shared" si="10"/>
        <v>0</v>
      </c>
    </row>
    <row r="15" spans="1:22">
      <c r="A15" s="5">
        <v>39756</v>
      </c>
      <c r="B15" s="4"/>
      <c r="D15" s="1">
        <v>30</v>
      </c>
      <c r="E15" t="s">
        <v>56</v>
      </c>
      <c r="F15" t="s">
        <v>8</v>
      </c>
      <c r="G15" s="1" t="s">
        <v>315</v>
      </c>
      <c r="H15" t="s">
        <v>33</v>
      </c>
      <c r="I15" s="13">
        <f>SUM(S2:S199)</f>
        <v>1070</v>
      </c>
      <c r="K15" s="1">
        <f t="shared" si="0"/>
        <v>0</v>
      </c>
      <c r="L15" s="1">
        <f t="shared" si="1"/>
        <v>0</v>
      </c>
      <c r="M15" s="1">
        <f t="shared" si="2"/>
        <v>0</v>
      </c>
      <c r="N15" s="1">
        <f t="shared" si="3"/>
        <v>0</v>
      </c>
      <c r="O15" s="1">
        <f t="shared" si="11"/>
        <v>0</v>
      </c>
      <c r="P15" s="1">
        <f t="shared" si="4"/>
        <v>0</v>
      </c>
      <c r="Q15" s="1">
        <f t="shared" si="5"/>
        <v>0</v>
      </c>
      <c r="R15" s="1">
        <f t="shared" si="6"/>
        <v>30</v>
      </c>
      <c r="S15" s="1">
        <f t="shared" si="7"/>
        <v>0</v>
      </c>
      <c r="T15" s="1">
        <f t="shared" si="8"/>
        <v>0</v>
      </c>
      <c r="U15" s="1">
        <f t="shared" si="9"/>
        <v>30</v>
      </c>
      <c r="V15" s="1">
        <f t="shared" si="10"/>
        <v>0</v>
      </c>
    </row>
    <row r="16" spans="1:22">
      <c r="A16" s="5">
        <v>39756</v>
      </c>
      <c r="B16" s="1"/>
      <c r="D16" s="1">
        <v>24.9</v>
      </c>
      <c r="E16" t="s">
        <v>20</v>
      </c>
      <c r="F16" t="s">
        <v>8</v>
      </c>
      <c r="G16" s="1" t="s">
        <v>315</v>
      </c>
      <c r="I16" s="13">
        <f>SUM(I10:I15)</f>
        <v>3930.849999999999</v>
      </c>
      <c r="K16" s="1">
        <f t="shared" si="0"/>
        <v>24.9</v>
      </c>
      <c r="L16" s="1">
        <f t="shared" si="1"/>
        <v>0</v>
      </c>
      <c r="M16" s="1">
        <f t="shared" si="2"/>
        <v>0</v>
      </c>
      <c r="N16" s="1">
        <f t="shared" si="3"/>
        <v>0</v>
      </c>
      <c r="O16" s="1">
        <f t="shared" si="11"/>
        <v>0</v>
      </c>
      <c r="P16" s="1">
        <f t="shared" si="4"/>
        <v>0</v>
      </c>
      <c r="Q16" s="1">
        <f t="shared" si="5"/>
        <v>0</v>
      </c>
      <c r="R16" s="1">
        <f t="shared" si="6"/>
        <v>24.9</v>
      </c>
      <c r="S16" s="1">
        <f t="shared" si="7"/>
        <v>0</v>
      </c>
      <c r="T16" s="1">
        <f t="shared" si="8"/>
        <v>0</v>
      </c>
      <c r="U16" s="1">
        <f t="shared" si="9"/>
        <v>0</v>
      </c>
      <c r="V16" s="1">
        <f t="shared" si="10"/>
        <v>0</v>
      </c>
    </row>
    <row r="17" spans="1:22">
      <c r="A17" s="5">
        <v>39756</v>
      </c>
      <c r="B17" s="1"/>
      <c r="D17" s="1">
        <v>24.9</v>
      </c>
      <c r="E17" t="s">
        <v>20</v>
      </c>
      <c r="F17" t="s">
        <v>8</v>
      </c>
      <c r="G17" s="1" t="s">
        <v>180</v>
      </c>
      <c r="K17" s="1">
        <f t="shared" si="0"/>
        <v>24.9</v>
      </c>
      <c r="L17" s="1">
        <f t="shared" si="1"/>
        <v>0</v>
      </c>
      <c r="M17" s="1">
        <f t="shared" si="2"/>
        <v>0</v>
      </c>
      <c r="N17" s="1">
        <f t="shared" si="3"/>
        <v>0</v>
      </c>
      <c r="O17" s="1">
        <f t="shared" si="11"/>
        <v>0</v>
      </c>
      <c r="P17" s="1">
        <f t="shared" si="4"/>
        <v>0</v>
      </c>
      <c r="Q17" s="1">
        <f t="shared" si="5"/>
        <v>0</v>
      </c>
      <c r="R17" s="1">
        <f t="shared" si="6"/>
        <v>24.9</v>
      </c>
      <c r="S17" s="1">
        <f t="shared" si="7"/>
        <v>0</v>
      </c>
      <c r="T17" s="1">
        <f t="shared" si="8"/>
        <v>0</v>
      </c>
      <c r="U17" s="1">
        <f t="shared" si="9"/>
        <v>0</v>
      </c>
      <c r="V17" s="1">
        <f t="shared" si="10"/>
        <v>0</v>
      </c>
    </row>
    <row r="18" spans="1:22">
      <c r="A18" s="5">
        <v>39756</v>
      </c>
      <c r="B18" s="4"/>
      <c r="D18" s="1">
        <v>24.9</v>
      </c>
      <c r="E18" t="s">
        <v>20</v>
      </c>
      <c r="F18" t="s">
        <v>6</v>
      </c>
      <c r="G18" s="1" t="s">
        <v>115</v>
      </c>
      <c r="H18" t="s">
        <v>51</v>
      </c>
      <c r="I18" s="7">
        <f>SUM(T2:T151)</f>
        <v>0</v>
      </c>
      <c r="K18" s="1">
        <f t="shared" si="0"/>
        <v>24.9</v>
      </c>
      <c r="L18" s="1">
        <f t="shared" si="1"/>
        <v>0</v>
      </c>
      <c r="M18" s="1">
        <f t="shared" si="2"/>
        <v>0</v>
      </c>
      <c r="N18" s="1">
        <f t="shared" si="3"/>
        <v>0</v>
      </c>
      <c r="O18" s="1">
        <f t="shared" si="11"/>
        <v>24.9</v>
      </c>
      <c r="P18" s="1">
        <f t="shared" si="4"/>
        <v>0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0</v>
      </c>
      <c r="U18" s="1">
        <f t="shared" si="9"/>
        <v>0</v>
      </c>
      <c r="V18" s="1">
        <f t="shared" si="10"/>
        <v>0</v>
      </c>
    </row>
    <row r="19" spans="1:22">
      <c r="A19" s="5">
        <v>39756</v>
      </c>
      <c r="B19" s="4"/>
      <c r="D19" s="1">
        <v>10</v>
      </c>
      <c r="E19" t="s">
        <v>107</v>
      </c>
      <c r="F19" t="s">
        <v>6</v>
      </c>
      <c r="G19" s="1" t="s">
        <v>115</v>
      </c>
      <c r="H19" t="s">
        <v>126</v>
      </c>
      <c r="I19" s="7">
        <f>SUM(V2:V180)</f>
        <v>0</v>
      </c>
      <c r="K19" s="1">
        <f t="shared" si="0"/>
        <v>0</v>
      </c>
      <c r="L19" s="1">
        <f t="shared" si="1"/>
        <v>0</v>
      </c>
      <c r="M19" s="1">
        <f t="shared" si="2"/>
        <v>0</v>
      </c>
      <c r="N19" s="1">
        <f t="shared" si="3"/>
        <v>0</v>
      </c>
      <c r="O19" s="1">
        <f t="shared" si="11"/>
        <v>10</v>
      </c>
      <c r="P19" s="1">
        <f t="shared" si="4"/>
        <v>0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0</v>
      </c>
      <c r="U19" s="1">
        <f t="shared" si="9"/>
        <v>0</v>
      </c>
      <c r="V19" s="1">
        <f t="shared" si="10"/>
        <v>0</v>
      </c>
    </row>
    <row r="20" spans="1:22">
      <c r="A20" s="5">
        <v>39756</v>
      </c>
      <c r="B20" s="1"/>
      <c r="D20" s="1">
        <v>25</v>
      </c>
      <c r="E20" t="s">
        <v>20</v>
      </c>
      <c r="F20" t="s">
        <v>6</v>
      </c>
      <c r="G20" s="1" t="s">
        <v>317</v>
      </c>
      <c r="K20" s="1">
        <f t="shared" si="0"/>
        <v>25</v>
      </c>
      <c r="L20" s="1">
        <f t="shared" si="1"/>
        <v>0</v>
      </c>
      <c r="M20" s="1">
        <f t="shared" si="2"/>
        <v>0</v>
      </c>
      <c r="N20" s="1">
        <f t="shared" si="3"/>
        <v>0</v>
      </c>
      <c r="O20" s="1">
        <f t="shared" si="11"/>
        <v>25</v>
      </c>
      <c r="P20" s="1">
        <f t="shared" si="4"/>
        <v>0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0</v>
      </c>
      <c r="U20" s="1">
        <f t="shared" si="9"/>
        <v>0</v>
      </c>
      <c r="V20" s="1">
        <f t="shared" si="10"/>
        <v>0</v>
      </c>
    </row>
    <row r="21" spans="1:22">
      <c r="A21" s="5">
        <v>39757</v>
      </c>
      <c r="B21" s="1"/>
      <c r="D21" s="1">
        <v>20.9</v>
      </c>
      <c r="E21" t="s">
        <v>20</v>
      </c>
      <c r="F21" t="s">
        <v>8</v>
      </c>
      <c r="G21" s="1" t="s">
        <v>182</v>
      </c>
      <c r="K21" s="1">
        <f t="shared" si="0"/>
        <v>20.9</v>
      </c>
      <c r="L21" s="1">
        <f t="shared" si="1"/>
        <v>0</v>
      </c>
      <c r="M21" s="1">
        <f t="shared" si="2"/>
        <v>0</v>
      </c>
      <c r="N21" s="1">
        <f t="shared" si="3"/>
        <v>0</v>
      </c>
      <c r="O21" s="1">
        <f t="shared" si="11"/>
        <v>0</v>
      </c>
      <c r="P21" s="1">
        <f t="shared" si="4"/>
        <v>0</v>
      </c>
      <c r="Q21" s="1">
        <f t="shared" si="5"/>
        <v>0</v>
      </c>
      <c r="R21" s="1">
        <f t="shared" si="6"/>
        <v>20.9</v>
      </c>
      <c r="S21" s="1">
        <f t="shared" si="7"/>
        <v>0</v>
      </c>
      <c r="T21" s="1">
        <f t="shared" si="8"/>
        <v>0</v>
      </c>
      <c r="U21" s="1">
        <f t="shared" si="9"/>
        <v>0</v>
      </c>
      <c r="V21" s="1">
        <f t="shared" si="10"/>
        <v>0</v>
      </c>
    </row>
    <row r="22" spans="1:22">
      <c r="A22" s="5">
        <v>39755</v>
      </c>
      <c r="B22" s="4"/>
      <c r="D22" s="1">
        <v>22.9</v>
      </c>
      <c r="E22" t="s">
        <v>20</v>
      </c>
      <c r="F22" t="s">
        <v>7</v>
      </c>
      <c r="G22" s="1" t="s">
        <v>137</v>
      </c>
      <c r="K22" s="1">
        <f t="shared" si="0"/>
        <v>22.9</v>
      </c>
      <c r="L22" s="1">
        <f t="shared" si="1"/>
        <v>0</v>
      </c>
      <c r="M22" s="1">
        <f t="shared" si="2"/>
        <v>0</v>
      </c>
      <c r="N22" s="1">
        <f t="shared" si="3"/>
        <v>22.9</v>
      </c>
      <c r="O22" s="1">
        <f t="shared" si="11"/>
        <v>0</v>
      </c>
      <c r="P22" s="1">
        <f t="shared" si="4"/>
        <v>0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0</v>
      </c>
      <c r="U22" s="1">
        <f t="shared" si="9"/>
        <v>0</v>
      </c>
      <c r="V22" s="1">
        <f t="shared" si="10"/>
        <v>0</v>
      </c>
    </row>
    <row r="23" spans="1:22">
      <c r="A23" s="5">
        <v>39756</v>
      </c>
      <c r="B23" s="4"/>
      <c r="D23" s="1">
        <v>44.9</v>
      </c>
      <c r="E23" t="s">
        <v>20</v>
      </c>
      <c r="F23" t="s">
        <v>6</v>
      </c>
      <c r="G23" s="1" t="s">
        <v>251</v>
      </c>
      <c r="K23" s="1">
        <f t="shared" si="0"/>
        <v>44.9</v>
      </c>
      <c r="L23" s="1">
        <f t="shared" si="1"/>
        <v>0</v>
      </c>
      <c r="M23" s="1">
        <f t="shared" si="2"/>
        <v>0</v>
      </c>
      <c r="N23" s="1">
        <f t="shared" si="3"/>
        <v>0</v>
      </c>
      <c r="O23" s="1">
        <f t="shared" si="11"/>
        <v>44.9</v>
      </c>
      <c r="P23" s="1">
        <f t="shared" si="4"/>
        <v>0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0</v>
      </c>
      <c r="U23" s="1">
        <f t="shared" si="9"/>
        <v>0</v>
      </c>
      <c r="V23" s="1">
        <f t="shared" si="10"/>
        <v>0</v>
      </c>
    </row>
    <row r="24" spans="1:22">
      <c r="A24" s="5">
        <v>39756</v>
      </c>
      <c r="B24" s="4"/>
      <c r="D24" s="1">
        <v>64.900000000000006</v>
      </c>
      <c r="E24" t="s">
        <v>20</v>
      </c>
      <c r="F24" t="s">
        <v>6</v>
      </c>
      <c r="G24" s="1" t="s">
        <v>318</v>
      </c>
      <c r="K24" s="1">
        <f t="shared" si="0"/>
        <v>64.900000000000006</v>
      </c>
      <c r="L24" s="1">
        <f t="shared" si="1"/>
        <v>0</v>
      </c>
      <c r="M24" s="1">
        <f t="shared" si="2"/>
        <v>0</v>
      </c>
      <c r="N24" s="1">
        <f t="shared" si="3"/>
        <v>0</v>
      </c>
      <c r="O24" s="1">
        <f t="shared" si="11"/>
        <v>64.900000000000006</v>
      </c>
      <c r="P24" s="1">
        <f t="shared" si="4"/>
        <v>0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0</v>
      </c>
      <c r="U24" s="1">
        <f t="shared" si="9"/>
        <v>0</v>
      </c>
      <c r="V24" s="1">
        <f t="shared" si="10"/>
        <v>0</v>
      </c>
    </row>
    <row r="25" spans="1:22">
      <c r="A25" s="5">
        <v>39757</v>
      </c>
      <c r="B25" s="4"/>
      <c r="D25" s="1">
        <v>29.9</v>
      </c>
      <c r="E25" t="s">
        <v>20</v>
      </c>
      <c r="F25" t="s">
        <v>6</v>
      </c>
      <c r="G25" s="1" t="s">
        <v>91</v>
      </c>
      <c r="K25" s="1">
        <f t="shared" si="0"/>
        <v>29.9</v>
      </c>
      <c r="L25" s="1">
        <f t="shared" si="1"/>
        <v>0</v>
      </c>
      <c r="M25" s="1">
        <f t="shared" si="2"/>
        <v>0</v>
      </c>
      <c r="N25" s="1">
        <f t="shared" si="3"/>
        <v>0</v>
      </c>
      <c r="O25" s="1">
        <f t="shared" si="11"/>
        <v>29.9</v>
      </c>
      <c r="P25" s="1">
        <f t="shared" si="4"/>
        <v>0</v>
      </c>
      <c r="Q25" s="1">
        <f t="shared" si="5"/>
        <v>0</v>
      </c>
      <c r="R25" s="1">
        <f t="shared" si="6"/>
        <v>0</v>
      </c>
      <c r="S25" s="1">
        <f t="shared" si="7"/>
        <v>0</v>
      </c>
      <c r="T25" s="1">
        <f t="shared" si="8"/>
        <v>0</v>
      </c>
      <c r="U25" s="1">
        <f t="shared" si="9"/>
        <v>0</v>
      </c>
      <c r="V25" s="1">
        <f t="shared" si="10"/>
        <v>0</v>
      </c>
    </row>
    <row r="26" spans="1:22">
      <c r="A26" s="5">
        <v>39757</v>
      </c>
      <c r="B26" s="1"/>
      <c r="D26" s="1">
        <v>700</v>
      </c>
      <c r="E26" t="s">
        <v>33</v>
      </c>
      <c r="F26" t="s">
        <v>33</v>
      </c>
      <c r="G26" s="1" t="s">
        <v>33</v>
      </c>
      <c r="K26" s="1">
        <f t="shared" si="0"/>
        <v>0</v>
      </c>
      <c r="L26" s="1">
        <f t="shared" si="1"/>
        <v>0</v>
      </c>
      <c r="M26" s="1">
        <f t="shared" si="2"/>
        <v>0</v>
      </c>
      <c r="N26" s="1">
        <f t="shared" si="3"/>
        <v>0</v>
      </c>
      <c r="O26" s="1">
        <f t="shared" si="11"/>
        <v>0</v>
      </c>
      <c r="P26" s="1">
        <f t="shared" si="4"/>
        <v>0</v>
      </c>
      <c r="Q26" s="1">
        <f t="shared" si="5"/>
        <v>0</v>
      </c>
      <c r="R26" s="1">
        <f t="shared" si="6"/>
        <v>0</v>
      </c>
      <c r="S26" s="1">
        <f t="shared" si="7"/>
        <v>700</v>
      </c>
      <c r="T26" s="1">
        <f t="shared" si="8"/>
        <v>0</v>
      </c>
      <c r="U26" s="1">
        <f t="shared" si="9"/>
        <v>0</v>
      </c>
      <c r="V26" s="1">
        <f t="shared" si="10"/>
        <v>0</v>
      </c>
    </row>
    <row r="27" spans="1:22">
      <c r="A27" s="5">
        <v>39757</v>
      </c>
      <c r="B27" s="1"/>
      <c r="D27" s="1">
        <v>24.9</v>
      </c>
      <c r="E27" t="s">
        <v>20</v>
      </c>
      <c r="F27" t="s">
        <v>5</v>
      </c>
      <c r="G27" s="1" t="s">
        <v>319</v>
      </c>
      <c r="K27" s="1">
        <f t="shared" si="0"/>
        <v>24.9</v>
      </c>
      <c r="L27" s="1">
        <f t="shared" si="1"/>
        <v>0</v>
      </c>
      <c r="M27" s="1">
        <f t="shared" si="2"/>
        <v>0</v>
      </c>
      <c r="N27" s="1">
        <f t="shared" si="3"/>
        <v>0</v>
      </c>
      <c r="O27" s="1">
        <f t="shared" si="11"/>
        <v>0</v>
      </c>
      <c r="P27" s="1">
        <f t="shared" si="4"/>
        <v>24.9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0</v>
      </c>
      <c r="U27" s="1">
        <f t="shared" si="9"/>
        <v>0</v>
      </c>
      <c r="V27" s="1">
        <f t="shared" si="10"/>
        <v>0</v>
      </c>
    </row>
    <row r="28" spans="1:22">
      <c r="A28" s="5">
        <v>39757</v>
      </c>
      <c r="B28" s="1"/>
      <c r="D28" s="1">
        <v>30</v>
      </c>
      <c r="E28" t="s">
        <v>56</v>
      </c>
      <c r="F28" t="s">
        <v>5</v>
      </c>
      <c r="G28" s="1" t="s">
        <v>319</v>
      </c>
      <c r="K28" s="1">
        <f t="shared" si="0"/>
        <v>0</v>
      </c>
      <c r="L28" s="1">
        <f t="shared" si="1"/>
        <v>0</v>
      </c>
      <c r="M28" s="1">
        <f t="shared" si="2"/>
        <v>0</v>
      </c>
      <c r="N28" s="1">
        <f t="shared" si="3"/>
        <v>0</v>
      </c>
      <c r="O28" s="1">
        <f t="shared" si="11"/>
        <v>0</v>
      </c>
      <c r="P28" s="1">
        <f t="shared" si="4"/>
        <v>30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0</v>
      </c>
      <c r="U28" s="1">
        <f t="shared" si="9"/>
        <v>30</v>
      </c>
      <c r="V28" s="1">
        <f t="shared" si="10"/>
        <v>0</v>
      </c>
    </row>
    <row r="29" spans="1:22">
      <c r="A29" s="5">
        <v>39757</v>
      </c>
      <c r="B29" s="1"/>
      <c r="D29" s="1">
        <v>24.9</v>
      </c>
      <c r="E29" t="s">
        <v>20</v>
      </c>
      <c r="F29" t="s">
        <v>6</v>
      </c>
      <c r="G29" s="13" t="s">
        <v>320</v>
      </c>
      <c r="K29" s="1">
        <f t="shared" si="0"/>
        <v>24.9</v>
      </c>
      <c r="L29" s="1">
        <f t="shared" si="1"/>
        <v>0</v>
      </c>
      <c r="M29" s="1">
        <f t="shared" si="2"/>
        <v>0</v>
      </c>
      <c r="N29" s="1">
        <f t="shared" si="3"/>
        <v>0</v>
      </c>
      <c r="O29" s="1">
        <f t="shared" si="11"/>
        <v>24.9</v>
      </c>
      <c r="P29" s="1">
        <f t="shared" si="4"/>
        <v>0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0</v>
      </c>
      <c r="U29" s="1">
        <f t="shared" si="9"/>
        <v>0</v>
      </c>
      <c r="V29" s="1">
        <f t="shared" si="10"/>
        <v>0</v>
      </c>
    </row>
    <row r="30" spans="1:22">
      <c r="A30" s="5">
        <v>39758</v>
      </c>
      <c r="B30" s="1"/>
      <c r="D30" s="1">
        <v>24.9</v>
      </c>
      <c r="E30" t="s">
        <v>20</v>
      </c>
      <c r="F30" t="s">
        <v>7</v>
      </c>
      <c r="G30" s="13" t="s">
        <v>275</v>
      </c>
      <c r="K30" s="1">
        <f t="shared" si="0"/>
        <v>24.9</v>
      </c>
      <c r="L30" s="1">
        <f t="shared" si="1"/>
        <v>0</v>
      </c>
      <c r="M30" s="1">
        <f t="shared" si="2"/>
        <v>0</v>
      </c>
      <c r="N30" s="1">
        <f t="shared" si="3"/>
        <v>24.9</v>
      </c>
      <c r="O30" s="1">
        <f t="shared" si="11"/>
        <v>0</v>
      </c>
      <c r="P30" s="1">
        <f t="shared" si="4"/>
        <v>0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0</v>
      </c>
      <c r="U30" s="1">
        <f t="shared" si="9"/>
        <v>0</v>
      </c>
      <c r="V30" s="1">
        <f t="shared" si="10"/>
        <v>0</v>
      </c>
    </row>
    <row r="31" spans="1:22">
      <c r="A31" s="5">
        <v>39758</v>
      </c>
      <c r="B31" s="1"/>
      <c r="D31" s="1">
        <v>24.9</v>
      </c>
      <c r="E31" t="s">
        <v>20</v>
      </c>
      <c r="F31" t="s">
        <v>6</v>
      </c>
      <c r="G31" s="13" t="s">
        <v>321</v>
      </c>
      <c r="K31" s="1">
        <f t="shared" si="0"/>
        <v>24.9</v>
      </c>
      <c r="L31" s="1">
        <f t="shared" si="1"/>
        <v>0</v>
      </c>
      <c r="M31" s="1">
        <f t="shared" si="2"/>
        <v>0</v>
      </c>
      <c r="N31" s="1">
        <f t="shared" si="3"/>
        <v>0</v>
      </c>
      <c r="O31" s="1">
        <f t="shared" si="11"/>
        <v>24.9</v>
      </c>
      <c r="P31" s="1">
        <f t="shared" si="4"/>
        <v>0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0</v>
      </c>
      <c r="U31" s="1">
        <f t="shared" si="9"/>
        <v>0</v>
      </c>
      <c r="V31" s="1">
        <f t="shared" si="10"/>
        <v>0</v>
      </c>
    </row>
    <row r="32" spans="1:22">
      <c r="A32" s="5">
        <v>39757</v>
      </c>
      <c r="B32" s="1"/>
      <c r="D32" s="1">
        <v>12.9</v>
      </c>
      <c r="E32" t="s">
        <v>20</v>
      </c>
      <c r="F32" t="s">
        <v>5</v>
      </c>
      <c r="G32" s="13" t="s">
        <v>322</v>
      </c>
      <c r="K32" s="1">
        <f t="shared" si="0"/>
        <v>12.9</v>
      </c>
      <c r="L32" s="1">
        <f t="shared" si="1"/>
        <v>0</v>
      </c>
      <c r="M32" s="1">
        <f t="shared" si="2"/>
        <v>0</v>
      </c>
      <c r="N32" s="1">
        <f t="shared" si="3"/>
        <v>0</v>
      </c>
      <c r="O32" s="1">
        <f t="shared" si="11"/>
        <v>0</v>
      </c>
      <c r="P32" s="1">
        <f t="shared" si="4"/>
        <v>12.9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0</v>
      </c>
      <c r="U32" s="1">
        <f t="shared" si="9"/>
        <v>0</v>
      </c>
      <c r="V32" s="1">
        <f t="shared" si="10"/>
        <v>0</v>
      </c>
    </row>
    <row r="33" spans="1:22">
      <c r="A33" s="5">
        <v>39758</v>
      </c>
      <c r="B33" s="1">
        <v>30</v>
      </c>
      <c r="C33" t="s">
        <v>56</v>
      </c>
      <c r="D33" s="1">
        <v>44.9</v>
      </c>
      <c r="E33" t="s">
        <v>20</v>
      </c>
      <c r="F33" t="s">
        <v>5</v>
      </c>
      <c r="G33" s="13" t="s">
        <v>323</v>
      </c>
      <c r="K33" s="1">
        <f t="shared" si="0"/>
        <v>44.9</v>
      </c>
      <c r="L33" s="1">
        <f t="shared" si="1"/>
        <v>0</v>
      </c>
      <c r="M33" s="1">
        <f t="shared" si="2"/>
        <v>0</v>
      </c>
      <c r="N33" s="1">
        <f t="shared" si="3"/>
        <v>0</v>
      </c>
      <c r="O33" s="1">
        <f t="shared" si="11"/>
        <v>0</v>
      </c>
      <c r="P33" s="1">
        <f t="shared" si="4"/>
        <v>44.9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0</v>
      </c>
      <c r="U33" s="1">
        <f t="shared" si="9"/>
        <v>0</v>
      </c>
      <c r="V33" s="1">
        <f t="shared" si="10"/>
        <v>0</v>
      </c>
    </row>
    <row r="34" spans="1:22">
      <c r="A34" s="5">
        <v>39758</v>
      </c>
      <c r="B34" s="1"/>
      <c r="D34" s="1">
        <v>84.9</v>
      </c>
      <c r="E34" t="s">
        <v>20</v>
      </c>
      <c r="F34" t="s">
        <v>5</v>
      </c>
      <c r="G34" s="13" t="s">
        <v>230</v>
      </c>
      <c r="K34" s="1">
        <f t="shared" si="0"/>
        <v>84.9</v>
      </c>
      <c r="L34" s="1">
        <f t="shared" si="1"/>
        <v>0</v>
      </c>
      <c r="M34" s="1">
        <f t="shared" si="2"/>
        <v>0</v>
      </c>
      <c r="N34" s="1">
        <f t="shared" si="3"/>
        <v>0</v>
      </c>
      <c r="O34" s="1">
        <f t="shared" si="11"/>
        <v>0</v>
      </c>
      <c r="P34" s="1">
        <f t="shared" si="4"/>
        <v>84.9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0</v>
      </c>
      <c r="U34" s="1">
        <f t="shared" si="9"/>
        <v>0</v>
      </c>
      <c r="V34" s="1">
        <f t="shared" si="10"/>
        <v>0</v>
      </c>
    </row>
    <row r="35" spans="1:22">
      <c r="A35" s="5">
        <v>39759</v>
      </c>
      <c r="B35" s="1"/>
      <c r="D35" s="1">
        <v>9.9</v>
      </c>
      <c r="E35" t="s">
        <v>20</v>
      </c>
      <c r="F35" t="s">
        <v>8</v>
      </c>
      <c r="G35" s="13" t="s">
        <v>145</v>
      </c>
      <c r="K35" s="1">
        <f t="shared" si="0"/>
        <v>9.9</v>
      </c>
      <c r="L35" s="1">
        <f t="shared" si="1"/>
        <v>0</v>
      </c>
      <c r="M35" s="1">
        <f t="shared" si="2"/>
        <v>0</v>
      </c>
      <c r="N35" s="1">
        <f t="shared" si="3"/>
        <v>0</v>
      </c>
      <c r="O35" s="1">
        <f t="shared" si="11"/>
        <v>0</v>
      </c>
      <c r="P35" s="1">
        <f t="shared" si="4"/>
        <v>0</v>
      </c>
      <c r="Q35" s="1">
        <f t="shared" si="5"/>
        <v>0</v>
      </c>
      <c r="R35" s="1">
        <f t="shared" si="6"/>
        <v>9.9</v>
      </c>
      <c r="S35" s="1">
        <f t="shared" si="7"/>
        <v>0</v>
      </c>
      <c r="T35" s="1">
        <f t="shared" si="8"/>
        <v>0</v>
      </c>
      <c r="U35" s="1">
        <f t="shared" si="9"/>
        <v>0</v>
      </c>
      <c r="V35" s="1">
        <f t="shared" si="10"/>
        <v>0</v>
      </c>
    </row>
    <row r="36" spans="1:22">
      <c r="A36" s="5">
        <v>39759</v>
      </c>
      <c r="B36" s="1"/>
      <c r="D36" s="1">
        <v>24.9</v>
      </c>
      <c r="E36" t="s">
        <v>20</v>
      </c>
      <c r="F36" t="s">
        <v>13</v>
      </c>
      <c r="G36" s="13" t="s">
        <v>148</v>
      </c>
      <c r="K36" s="1">
        <f t="shared" si="0"/>
        <v>24.9</v>
      </c>
      <c r="L36" s="1">
        <f t="shared" si="1"/>
        <v>0</v>
      </c>
      <c r="M36" s="1">
        <f t="shared" si="2"/>
        <v>0</v>
      </c>
      <c r="N36" s="1">
        <f t="shared" si="3"/>
        <v>0</v>
      </c>
      <c r="O36" s="1">
        <f t="shared" si="11"/>
        <v>0</v>
      </c>
      <c r="P36" s="1">
        <f t="shared" si="4"/>
        <v>0</v>
      </c>
      <c r="Q36" s="1">
        <f t="shared" si="5"/>
        <v>24.9</v>
      </c>
      <c r="R36" s="1">
        <f t="shared" si="6"/>
        <v>0</v>
      </c>
      <c r="S36" s="1">
        <f t="shared" si="7"/>
        <v>0</v>
      </c>
      <c r="T36" s="1">
        <f t="shared" si="8"/>
        <v>0</v>
      </c>
      <c r="U36" s="1">
        <f t="shared" si="9"/>
        <v>0</v>
      </c>
      <c r="V36" s="1">
        <f t="shared" si="10"/>
        <v>0</v>
      </c>
    </row>
    <row r="37" spans="1:22">
      <c r="A37" s="5">
        <v>39759</v>
      </c>
      <c r="B37" s="1"/>
      <c r="D37" s="1">
        <v>29.9</v>
      </c>
      <c r="E37" t="s">
        <v>20</v>
      </c>
      <c r="F37" t="s">
        <v>8</v>
      </c>
      <c r="G37" s="13" t="s">
        <v>54</v>
      </c>
      <c r="K37" s="1">
        <f t="shared" si="0"/>
        <v>29.9</v>
      </c>
      <c r="L37" s="1">
        <f t="shared" si="1"/>
        <v>0</v>
      </c>
      <c r="M37" s="1">
        <f t="shared" si="2"/>
        <v>0</v>
      </c>
      <c r="N37" s="1">
        <f t="shared" si="3"/>
        <v>0</v>
      </c>
      <c r="O37" s="1">
        <f t="shared" si="11"/>
        <v>0</v>
      </c>
      <c r="P37" s="1">
        <f t="shared" si="4"/>
        <v>0</v>
      </c>
      <c r="Q37" s="1">
        <f t="shared" si="5"/>
        <v>0</v>
      </c>
      <c r="R37" s="1">
        <f t="shared" si="6"/>
        <v>29.9</v>
      </c>
      <c r="S37" s="1">
        <f t="shared" si="7"/>
        <v>0</v>
      </c>
      <c r="T37" s="1">
        <f t="shared" si="8"/>
        <v>0</v>
      </c>
      <c r="U37" s="1">
        <f t="shared" si="9"/>
        <v>0</v>
      </c>
      <c r="V37" s="1">
        <f t="shared" si="10"/>
        <v>0</v>
      </c>
    </row>
    <row r="38" spans="1:22">
      <c r="A38" s="5">
        <v>39760</v>
      </c>
      <c r="B38" s="1"/>
      <c r="D38" s="1">
        <v>24.9</v>
      </c>
      <c r="E38" t="s">
        <v>20</v>
      </c>
      <c r="F38" t="s">
        <v>8</v>
      </c>
      <c r="G38" s="13" t="s">
        <v>125</v>
      </c>
      <c r="K38" s="1">
        <f t="shared" si="0"/>
        <v>24.9</v>
      </c>
      <c r="L38" s="1">
        <f t="shared" si="1"/>
        <v>0</v>
      </c>
      <c r="M38" s="1">
        <f t="shared" si="2"/>
        <v>0</v>
      </c>
      <c r="N38" s="1">
        <f t="shared" si="3"/>
        <v>0</v>
      </c>
      <c r="O38" s="1">
        <f t="shared" si="11"/>
        <v>0</v>
      </c>
      <c r="P38" s="1">
        <f t="shared" si="4"/>
        <v>0</v>
      </c>
      <c r="Q38" s="1">
        <f t="shared" si="5"/>
        <v>0</v>
      </c>
      <c r="R38" s="1">
        <f t="shared" si="6"/>
        <v>24.9</v>
      </c>
      <c r="S38" s="1">
        <f t="shared" si="7"/>
        <v>0</v>
      </c>
      <c r="T38" s="1">
        <f t="shared" si="8"/>
        <v>0</v>
      </c>
      <c r="U38" s="1">
        <f t="shared" si="9"/>
        <v>0</v>
      </c>
      <c r="V38" s="1">
        <f t="shared" si="10"/>
        <v>0</v>
      </c>
    </row>
    <row r="39" spans="1:22">
      <c r="A39" s="5">
        <v>39760</v>
      </c>
      <c r="B39" s="1"/>
      <c r="D39" s="1">
        <v>24.9</v>
      </c>
      <c r="E39" t="s">
        <v>20</v>
      </c>
      <c r="F39" t="s">
        <v>7</v>
      </c>
      <c r="G39" s="13" t="s">
        <v>324</v>
      </c>
      <c r="K39" s="1">
        <f t="shared" si="0"/>
        <v>24.9</v>
      </c>
      <c r="L39" s="1">
        <f t="shared" si="1"/>
        <v>0</v>
      </c>
      <c r="M39" s="1">
        <f t="shared" si="2"/>
        <v>0</v>
      </c>
      <c r="N39" s="1">
        <f t="shared" si="3"/>
        <v>24.9</v>
      </c>
      <c r="O39" s="1">
        <f t="shared" si="11"/>
        <v>0</v>
      </c>
      <c r="P39" s="1">
        <f t="shared" si="4"/>
        <v>0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0</v>
      </c>
      <c r="U39" s="1">
        <f t="shared" si="9"/>
        <v>0</v>
      </c>
      <c r="V39" s="1">
        <f t="shared" si="10"/>
        <v>0</v>
      </c>
    </row>
    <row r="40" spans="1:22">
      <c r="A40" s="5">
        <v>39760</v>
      </c>
      <c r="B40" s="1"/>
      <c r="D40" s="1">
        <v>14.9</v>
      </c>
      <c r="E40" t="s">
        <v>20</v>
      </c>
      <c r="F40" t="s">
        <v>6</v>
      </c>
      <c r="G40" s="13" t="s">
        <v>325</v>
      </c>
      <c r="K40" s="1">
        <f t="shared" si="0"/>
        <v>14.9</v>
      </c>
      <c r="L40" s="1">
        <f t="shared" si="1"/>
        <v>0</v>
      </c>
      <c r="M40" s="1">
        <f t="shared" si="2"/>
        <v>0</v>
      </c>
      <c r="N40" s="1">
        <f t="shared" si="3"/>
        <v>0</v>
      </c>
      <c r="O40" s="1">
        <f t="shared" si="11"/>
        <v>14.9</v>
      </c>
      <c r="P40" s="1">
        <f t="shared" si="4"/>
        <v>0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0</v>
      </c>
      <c r="U40" s="1">
        <f t="shared" si="9"/>
        <v>0</v>
      </c>
      <c r="V40" s="1">
        <f t="shared" si="10"/>
        <v>0</v>
      </c>
    </row>
    <row r="41" spans="1:22">
      <c r="A41" s="5">
        <v>39758</v>
      </c>
      <c r="B41" s="1"/>
      <c r="D41" s="1">
        <v>24.9</v>
      </c>
      <c r="E41" t="s">
        <v>20</v>
      </c>
      <c r="F41" t="s">
        <v>8</v>
      </c>
      <c r="G41" s="13" t="s">
        <v>210</v>
      </c>
      <c r="K41" s="1">
        <f t="shared" si="0"/>
        <v>24.9</v>
      </c>
      <c r="L41" s="1">
        <f t="shared" si="1"/>
        <v>0</v>
      </c>
      <c r="M41" s="1">
        <f t="shared" si="2"/>
        <v>0</v>
      </c>
      <c r="N41" s="1">
        <f t="shared" si="3"/>
        <v>0</v>
      </c>
      <c r="O41" s="1">
        <f t="shared" si="11"/>
        <v>0</v>
      </c>
      <c r="P41" s="1">
        <f t="shared" si="4"/>
        <v>0</v>
      </c>
      <c r="Q41" s="1">
        <f t="shared" si="5"/>
        <v>0</v>
      </c>
      <c r="R41" s="1">
        <f t="shared" si="6"/>
        <v>24.9</v>
      </c>
      <c r="S41" s="1">
        <f t="shared" si="7"/>
        <v>0</v>
      </c>
      <c r="T41" s="1">
        <f t="shared" si="8"/>
        <v>0</v>
      </c>
      <c r="U41" s="1">
        <f t="shared" si="9"/>
        <v>0</v>
      </c>
      <c r="V41" s="1">
        <f t="shared" si="10"/>
        <v>0</v>
      </c>
    </row>
    <row r="42" spans="1:22">
      <c r="A42" s="5">
        <v>39762</v>
      </c>
      <c r="B42" s="1"/>
      <c r="D42" s="1">
        <v>40</v>
      </c>
      <c r="E42" t="s">
        <v>20</v>
      </c>
      <c r="F42" t="s">
        <v>8</v>
      </c>
      <c r="G42" s="13" t="s">
        <v>326</v>
      </c>
      <c r="K42" s="1">
        <f t="shared" si="0"/>
        <v>40</v>
      </c>
      <c r="L42" s="1">
        <f t="shared" si="1"/>
        <v>0</v>
      </c>
      <c r="M42" s="1">
        <f t="shared" si="2"/>
        <v>0</v>
      </c>
      <c r="N42" s="1">
        <f t="shared" si="3"/>
        <v>0</v>
      </c>
      <c r="O42" s="1">
        <f t="shared" si="11"/>
        <v>0</v>
      </c>
      <c r="P42" s="1">
        <f t="shared" si="4"/>
        <v>0</v>
      </c>
      <c r="Q42" s="1">
        <f t="shared" si="5"/>
        <v>0</v>
      </c>
      <c r="R42" s="1">
        <f t="shared" si="6"/>
        <v>40</v>
      </c>
      <c r="S42" s="1">
        <f t="shared" si="7"/>
        <v>0</v>
      </c>
      <c r="T42" s="1">
        <f t="shared" si="8"/>
        <v>0</v>
      </c>
      <c r="U42" s="1">
        <f t="shared" si="9"/>
        <v>0</v>
      </c>
      <c r="V42" s="1">
        <f t="shared" si="10"/>
        <v>0</v>
      </c>
    </row>
    <row r="43" spans="1:22">
      <c r="A43" s="5">
        <v>39762</v>
      </c>
      <c r="B43" s="1"/>
      <c r="D43" s="1">
        <v>24.9</v>
      </c>
      <c r="E43" t="s">
        <v>20</v>
      </c>
      <c r="F43" t="s">
        <v>5</v>
      </c>
      <c r="G43" s="13" t="s">
        <v>272</v>
      </c>
      <c r="K43" s="1">
        <f t="shared" si="0"/>
        <v>24.9</v>
      </c>
      <c r="L43" s="1">
        <f t="shared" si="1"/>
        <v>0</v>
      </c>
      <c r="M43" s="1">
        <f t="shared" si="2"/>
        <v>0</v>
      </c>
      <c r="N43" s="1">
        <f t="shared" si="3"/>
        <v>0</v>
      </c>
      <c r="O43" s="1">
        <f t="shared" si="11"/>
        <v>0</v>
      </c>
      <c r="P43" s="1">
        <f t="shared" si="4"/>
        <v>24.9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0</v>
      </c>
      <c r="U43" s="1">
        <f t="shared" si="9"/>
        <v>0</v>
      </c>
      <c r="V43" s="1">
        <f t="shared" si="10"/>
        <v>0</v>
      </c>
    </row>
    <row r="44" spans="1:22">
      <c r="A44" s="5">
        <v>39762</v>
      </c>
      <c r="B44" s="1"/>
      <c r="D44" s="1">
        <v>24.9</v>
      </c>
      <c r="E44" t="s">
        <v>20</v>
      </c>
      <c r="F44" t="s">
        <v>6</v>
      </c>
      <c r="G44" s="13" t="s">
        <v>169</v>
      </c>
      <c r="K44" s="1">
        <f>IF(E44="lojas",D44,0)</f>
        <v>24.9</v>
      </c>
      <c r="L44" s="1">
        <f>IF(E44="lanhouse",D44,0)</f>
        <v>0</v>
      </c>
      <c r="M44" s="1">
        <f>IF(E44="celular",D44,0)</f>
        <v>0</v>
      </c>
      <c r="N44" s="1">
        <f>IF(F44="caixa",D44,0)</f>
        <v>0</v>
      </c>
      <c r="O44" s="1">
        <f>IF(F44="bb",D44,0)</f>
        <v>24.9</v>
      </c>
      <c r="P44" s="1">
        <f>IF(F44="bradesco",D44,0)</f>
        <v>0</v>
      </c>
      <c r="Q44" s="1">
        <f>IF(F44="banco real",D44,0)</f>
        <v>0</v>
      </c>
      <c r="R44" s="1">
        <f>IF(F44="itau",D44,0)</f>
        <v>0</v>
      </c>
      <c r="S44" s="1">
        <f>IF(F44="pseg",D44,0)</f>
        <v>0</v>
      </c>
      <c r="T44" s="1">
        <f>IF(C44="pessoal",B44,0)</f>
        <v>0</v>
      </c>
      <c r="U44" s="1">
        <f>IF(E44="dominios",D44,0)</f>
        <v>0</v>
      </c>
      <c r="V44" s="1">
        <f t="shared" si="10"/>
        <v>0</v>
      </c>
    </row>
    <row r="45" spans="1:22">
      <c r="A45" s="5">
        <v>39762</v>
      </c>
      <c r="B45" s="1"/>
      <c r="D45" s="1">
        <v>24.99</v>
      </c>
      <c r="E45" t="s">
        <v>20</v>
      </c>
      <c r="F45" t="s">
        <v>13</v>
      </c>
      <c r="G45" s="13" t="s">
        <v>176</v>
      </c>
      <c r="K45" s="1">
        <f>IF(E45="lojas",D45,0)</f>
        <v>24.99</v>
      </c>
      <c r="L45" s="1">
        <f>IF(E45="lanhouse",D45,0)</f>
        <v>0</v>
      </c>
      <c r="M45" s="1">
        <f>IF(E45="celular",D45,0)</f>
        <v>0</v>
      </c>
      <c r="N45" s="1">
        <f>IF(F45="caixa",D45,0)</f>
        <v>0</v>
      </c>
      <c r="O45" s="1">
        <f>IF(F45="bb",D45,0)</f>
        <v>0</v>
      </c>
      <c r="P45" s="1">
        <f>IF(F45="bradesco",D45,0)</f>
        <v>0</v>
      </c>
      <c r="Q45" s="1">
        <f>IF(F45="banco real",D45,0)</f>
        <v>24.99</v>
      </c>
      <c r="R45" s="1">
        <f>IF(F45="itau",D45,0)</f>
        <v>0</v>
      </c>
      <c r="S45" s="1">
        <f>IF(F45="pseg",D45,0)</f>
        <v>0</v>
      </c>
      <c r="T45" s="1">
        <f>IF(C45="pessoal",B45,0)</f>
        <v>0</v>
      </c>
      <c r="U45" s="1">
        <f>IF(E45="dominios",D45,0)</f>
        <v>0</v>
      </c>
      <c r="V45" s="1">
        <f t="shared" si="10"/>
        <v>0</v>
      </c>
    </row>
    <row r="46" spans="1:22">
      <c r="A46" s="5">
        <v>39762</v>
      </c>
      <c r="B46" s="1"/>
      <c r="D46" s="1">
        <v>40</v>
      </c>
      <c r="E46" t="s">
        <v>20</v>
      </c>
      <c r="F46" t="s">
        <v>5</v>
      </c>
      <c r="G46" s="13" t="s">
        <v>327</v>
      </c>
      <c r="K46" s="1">
        <f>IF(E46="lojas",D46,0)</f>
        <v>40</v>
      </c>
      <c r="L46" s="1">
        <f>IF(E46="lanhouse",D46,0)</f>
        <v>0</v>
      </c>
      <c r="M46" s="1">
        <f>IF(E46="celular",D46,0)</f>
        <v>0</v>
      </c>
      <c r="N46" s="1">
        <f>IF(F46="caixa",D46,0)</f>
        <v>0</v>
      </c>
      <c r="O46" s="1">
        <f>IF(F46="bb",D46,0)</f>
        <v>0</v>
      </c>
      <c r="P46" s="1">
        <f>IF(F46="bradesco",D46,0)</f>
        <v>40</v>
      </c>
      <c r="Q46" s="1">
        <f>IF(F46="banco real",D46,0)</f>
        <v>0</v>
      </c>
      <c r="R46" s="1">
        <f>IF(F46="itau",D46,0)</f>
        <v>0</v>
      </c>
      <c r="S46" s="1">
        <f>IF(F46="pseg",D46,0)</f>
        <v>0</v>
      </c>
      <c r="T46" s="1">
        <f>IF(C46="pessoal",B46,0)</f>
        <v>0</v>
      </c>
      <c r="U46" s="1">
        <f>IF(E46="dominios",D46,0)</f>
        <v>0</v>
      </c>
      <c r="V46" s="1">
        <f t="shared" si="10"/>
        <v>0</v>
      </c>
    </row>
    <row r="47" spans="1:22">
      <c r="A47" s="5">
        <v>39762</v>
      </c>
      <c r="B47" s="1"/>
      <c r="D47" s="1">
        <v>24.9</v>
      </c>
      <c r="E47" t="s">
        <v>20</v>
      </c>
      <c r="F47" t="s">
        <v>5</v>
      </c>
      <c r="G47" s="13" t="s">
        <v>262</v>
      </c>
      <c r="K47" s="1">
        <f>IF(E47="lojas",D47,0)</f>
        <v>24.9</v>
      </c>
      <c r="L47" s="1">
        <f>IF(E47="lanhouse",D47,0)</f>
        <v>0</v>
      </c>
      <c r="M47" s="1">
        <f>IF(E47="celular",D47,0)</f>
        <v>0</v>
      </c>
      <c r="N47" s="1">
        <f>IF(F47="caixa",D47,0)</f>
        <v>0</v>
      </c>
      <c r="O47" s="1">
        <f>IF(F47="bb",D47,0)</f>
        <v>0</v>
      </c>
      <c r="P47" s="1">
        <f>IF(F47="bradesco",D47,0)</f>
        <v>24.9</v>
      </c>
      <c r="Q47" s="1">
        <f>IF(F47="banco real",D47,0)</f>
        <v>0</v>
      </c>
      <c r="R47" s="1">
        <f>IF(F47="itau",D47,0)</f>
        <v>0</v>
      </c>
      <c r="S47" s="1">
        <f>IF(F47="pseg",D47,0)</f>
        <v>0</v>
      </c>
      <c r="T47" s="1">
        <f>IF(C47="pessoal",B47,0)</f>
        <v>0</v>
      </c>
      <c r="U47" s="1">
        <f>IF(E47="dominios",D47,0)</f>
        <v>0</v>
      </c>
      <c r="V47" s="1">
        <f t="shared" si="10"/>
        <v>0</v>
      </c>
    </row>
    <row r="48" spans="1:22">
      <c r="A48" s="5">
        <v>39762</v>
      </c>
      <c r="B48" s="1"/>
      <c r="D48" s="1">
        <v>10</v>
      </c>
      <c r="E48" t="s">
        <v>20</v>
      </c>
      <c r="F48" t="s">
        <v>6</v>
      </c>
      <c r="G48" s="13" t="s">
        <v>209</v>
      </c>
      <c r="K48" s="1">
        <f>IF(E48="lojas",D48,0)</f>
        <v>10</v>
      </c>
      <c r="L48" s="1">
        <f>IF(E48="lanhouse",D48,0)</f>
        <v>0</v>
      </c>
      <c r="M48" s="1">
        <f>IF(E48="celular",D48,0)</f>
        <v>0</v>
      </c>
      <c r="N48" s="1">
        <f>IF(F48="caixa",D48,0)</f>
        <v>0</v>
      </c>
      <c r="O48" s="1">
        <f>IF(F48="bb",D48,0)</f>
        <v>10</v>
      </c>
      <c r="P48" s="1">
        <f>IF(F48="bradesco",D48,0)</f>
        <v>0</v>
      </c>
      <c r="Q48" s="1">
        <f>IF(F48="banco real",D48,0)</f>
        <v>0</v>
      </c>
      <c r="R48" s="1">
        <f>IF(F48="itau",D48,0)</f>
        <v>0</v>
      </c>
      <c r="S48" s="1">
        <f>IF(F48="pseg",D48,0)</f>
        <v>0</v>
      </c>
      <c r="T48" s="1">
        <f>IF(C48="pessoal",B48,0)</f>
        <v>0</v>
      </c>
      <c r="U48" s="1">
        <f>IF(E48="dominios",D48,0)</f>
        <v>0</v>
      </c>
      <c r="V48" s="1">
        <f t="shared" si="10"/>
        <v>0</v>
      </c>
    </row>
    <row r="49" spans="1:22">
      <c r="A49" s="5">
        <v>39762</v>
      </c>
      <c r="B49" s="1"/>
      <c r="D49" s="1">
        <v>9.9</v>
      </c>
      <c r="E49" t="s">
        <v>20</v>
      </c>
      <c r="F49" t="s">
        <v>7</v>
      </c>
      <c r="G49" s="13" t="s">
        <v>168</v>
      </c>
      <c r="K49" s="1">
        <f t="shared" si="0"/>
        <v>9.9</v>
      </c>
      <c r="L49" s="1">
        <f t="shared" si="1"/>
        <v>0</v>
      </c>
      <c r="M49" s="1">
        <f t="shared" si="2"/>
        <v>0</v>
      </c>
      <c r="N49" s="1">
        <f t="shared" si="3"/>
        <v>9.9</v>
      </c>
      <c r="O49" s="1">
        <f t="shared" si="11"/>
        <v>0</v>
      </c>
      <c r="P49" s="1">
        <f t="shared" si="4"/>
        <v>0</v>
      </c>
      <c r="Q49" s="1">
        <f t="shared" si="5"/>
        <v>0</v>
      </c>
      <c r="R49" s="1">
        <f t="shared" si="6"/>
        <v>0</v>
      </c>
      <c r="S49" s="1">
        <f t="shared" si="7"/>
        <v>0</v>
      </c>
      <c r="T49" s="1">
        <f t="shared" si="8"/>
        <v>0</v>
      </c>
      <c r="U49" s="1">
        <f t="shared" si="9"/>
        <v>0</v>
      </c>
      <c r="V49" s="1">
        <f t="shared" si="10"/>
        <v>0</v>
      </c>
    </row>
    <row r="50" spans="1:22">
      <c r="A50" s="5">
        <v>39763</v>
      </c>
      <c r="B50" s="1"/>
      <c r="D50" s="1">
        <v>45</v>
      </c>
      <c r="E50" t="s">
        <v>20</v>
      </c>
      <c r="F50" t="s">
        <v>13</v>
      </c>
      <c r="G50" s="13" t="s">
        <v>173</v>
      </c>
      <c r="K50" s="1">
        <f t="shared" si="0"/>
        <v>45</v>
      </c>
      <c r="L50" s="1">
        <f t="shared" si="1"/>
        <v>0</v>
      </c>
      <c r="M50" s="1">
        <f t="shared" si="2"/>
        <v>0</v>
      </c>
      <c r="N50" s="1">
        <f t="shared" si="3"/>
        <v>0</v>
      </c>
      <c r="O50" s="1">
        <f t="shared" si="11"/>
        <v>0</v>
      </c>
      <c r="P50" s="1">
        <f t="shared" si="4"/>
        <v>0</v>
      </c>
      <c r="Q50" s="1">
        <f t="shared" si="5"/>
        <v>45</v>
      </c>
      <c r="R50" s="1">
        <f t="shared" si="6"/>
        <v>0</v>
      </c>
      <c r="S50" s="1">
        <f t="shared" si="7"/>
        <v>0</v>
      </c>
      <c r="T50" s="1">
        <f t="shared" si="8"/>
        <v>0</v>
      </c>
      <c r="U50" s="1">
        <f t="shared" si="9"/>
        <v>0</v>
      </c>
      <c r="V50" s="1">
        <f t="shared" si="10"/>
        <v>0</v>
      </c>
    </row>
    <row r="51" spans="1:22">
      <c r="A51" s="5">
        <v>39758</v>
      </c>
      <c r="B51" s="1"/>
      <c r="D51" s="1">
        <v>84.9</v>
      </c>
      <c r="E51" t="s">
        <v>20</v>
      </c>
      <c r="F51" t="s">
        <v>6</v>
      </c>
      <c r="G51" s="13" t="s">
        <v>185</v>
      </c>
      <c r="K51" s="1">
        <f t="shared" si="0"/>
        <v>84.9</v>
      </c>
      <c r="L51" s="1">
        <f t="shared" si="1"/>
        <v>0</v>
      </c>
      <c r="M51" s="1">
        <f t="shared" si="2"/>
        <v>0</v>
      </c>
      <c r="N51" s="1">
        <f t="shared" si="3"/>
        <v>0</v>
      </c>
      <c r="O51" s="1">
        <f t="shared" si="11"/>
        <v>84.9</v>
      </c>
      <c r="P51" s="1">
        <f t="shared" si="4"/>
        <v>0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0</v>
      </c>
      <c r="U51" s="1">
        <f t="shared" si="9"/>
        <v>0</v>
      </c>
      <c r="V51" s="1">
        <f t="shared" si="10"/>
        <v>0</v>
      </c>
    </row>
    <row r="52" spans="1:22">
      <c r="A52" s="5">
        <v>39762</v>
      </c>
      <c r="B52" s="1"/>
      <c r="D52" s="1">
        <v>25</v>
      </c>
      <c r="E52" t="s">
        <v>20</v>
      </c>
      <c r="F52" t="s">
        <v>5</v>
      </c>
      <c r="G52" s="13" t="s">
        <v>328</v>
      </c>
      <c r="K52" s="1">
        <f t="shared" si="0"/>
        <v>25</v>
      </c>
      <c r="L52" s="1">
        <f t="shared" si="1"/>
        <v>0</v>
      </c>
      <c r="M52" s="1">
        <f t="shared" si="2"/>
        <v>0</v>
      </c>
      <c r="N52" s="1">
        <f t="shared" si="3"/>
        <v>0</v>
      </c>
      <c r="O52" s="1">
        <f t="shared" si="11"/>
        <v>0</v>
      </c>
      <c r="P52" s="1">
        <f t="shared" si="4"/>
        <v>25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0</v>
      </c>
      <c r="U52" s="1">
        <f t="shared" si="9"/>
        <v>0</v>
      </c>
      <c r="V52" s="1">
        <f t="shared" si="10"/>
        <v>0</v>
      </c>
    </row>
    <row r="53" spans="1:22">
      <c r="A53" s="5">
        <v>39764</v>
      </c>
      <c r="B53" s="1"/>
      <c r="D53" s="1">
        <v>44.9</v>
      </c>
      <c r="E53" t="s">
        <v>20</v>
      </c>
      <c r="F53" t="s">
        <v>5</v>
      </c>
      <c r="G53" s="13" t="s">
        <v>329</v>
      </c>
      <c r="I53">
        <v>1700</v>
      </c>
      <c r="K53" s="1">
        <f t="shared" si="0"/>
        <v>44.9</v>
      </c>
      <c r="L53" s="1">
        <f t="shared" si="1"/>
        <v>0</v>
      </c>
      <c r="M53" s="1">
        <f t="shared" si="2"/>
        <v>0</v>
      </c>
      <c r="N53" s="1">
        <f t="shared" si="3"/>
        <v>0</v>
      </c>
      <c r="O53" s="1">
        <f t="shared" si="11"/>
        <v>0</v>
      </c>
      <c r="P53" s="1">
        <f t="shared" si="4"/>
        <v>44.9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0</v>
      </c>
      <c r="U53" s="1">
        <f t="shared" si="9"/>
        <v>0</v>
      </c>
      <c r="V53" s="1">
        <f t="shared" si="10"/>
        <v>0</v>
      </c>
    </row>
    <row r="54" spans="1:22">
      <c r="A54" s="5">
        <v>39765</v>
      </c>
      <c r="B54" s="1"/>
      <c r="D54" s="1">
        <v>12.9</v>
      </c>
      <c r="E54" t="s">
        <v>20</v>
      </c>
      <c r="F54" t="s">
        <v>8</v>
      </c>
      <c r="G54" s="13" t="s">
        <v>237</v>
      </c>
      <c r="I54">
        <v>300</v>
      </c>
      <c r="K54" s="1">
        <f t="shared" si="0"/>
        <v>12.9</v>
      </c>
      <c r="L54" s="1">
        <f t="shared" si="1"/>
        <v>0</v>
      </c>
      <c r="M54" s="1">
        <f t="shared" si="2"/>
        <v>0</v>
      </c>
      <c r="N54" s="1">
        <f t="shared" si="3"/>
        <v>0</v>
      </c>
      <c r="O54" s="1">
        <f t="shared" si="11"/>
        <v>0</v>
      </c>
      <c r="P54" s="1">
        <f t="shared" si="4"/>
        <v>0</v>
      </c>
      <c r="Q54" s="1">
        <f t="shared" si="5"/>
        <v>0</v>
      </c>
      <c r="R54" s="1">
        <f t="shared" si="6"/>
        <v>12.9</v>
      </c>
      <c r="S54" s="1">
        <f t="shared" si="7"/>
        <v>0</v>
      </c>
      <c r="T54" s="1">
        <f t="shared" si="8"/>
        <v>0</v>
      </c>
      <c r="U54" s="1">
        <f t="shared" si="9"/>
        <v>0</v>
      </c>
      <c r="V54" s="1">
        <f t="shared" si="10"/>
        <v>0</v>
      </c>
    </row>
    <row r="55" spans="1:22">
      <c r="A55" s="5">
        <v>39766</v>
      </c>
      <c r="B55" s="1"/>
      <c r="D55" s="1">
        <v>31.5</v>
      </c>
      <c r="E55" t="s">
        <v>20</v>
      </c>
      <c r="F55" t="s">
        <v>6</v>
      </c>
      <c r="G55" s="13" t="s">
        <v>190</v>
      </c>
      <c r="I55">
        <v>300</v>
      </c>
      <c r="K55" s="1">
        <f t="shared" si="0"/>
        <v>31.5</v>
      </c>
      <c r="L55" s="1">
        <f t="shared" si="1"/>
        <v>0</v>
      </c>
      <c r="M55" s="1">
        <f t="shared" si="2"/>
        <v>0</v>
      </c>
      <c r="N55" s="1">
        <f t="shared" si="3"/>
        <v>0</v>
      </c>
      <c r="O55" s="1">
        <f t="shared" si="11"/>
        <v>31.5</v>
      </c>
      <c r="P55" s="1">
        <f t="shared" si="4"/>
        <v>0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0</v>
      </c>
      <c r="U55" s="1">
        <f t="shared" si="9"/>
        <v>0</v>
      </c>
      <c r="V55" s="1">
        <f t="shared" si="10"/>
        <v>0</v>
      </c>
    </row>
    <row r="56" spans="1:22">
      <c r="A56" s="5">
        <v>39765</v>
      </c>
      <c r="B56" s="1"/>
      <c r="D56" s="1">
        <v>24.9</v>
      </c>
      <c r="E56" t="s">
        <v>20</v>
      </c>
      <c r="F56" t="s">
        <v>8</v>
      </c>
      <c r="G56" s="13" t="s">
        <v>223</v>
      </c>
      <c r="I56">
        <v>3800</v>
      </c>
      <c r="K56" s="1">
        <f t="shared" si="0"/>
        <v>24.9</v>
      </c>
      <c r="L56" s="1">
        <f t="shared" si="1"/>
        <v>0</v>
      </c>
      <c r="M56" s="1">
        <f t="shared" si="2"/>
        <v>0</v>
      </c>
      <c r="N56" s="1">
        <f t="shared" si="3"/>
        <v>0</v>
      </c>
      <c r="O56" s="1">
        <f t="shared" si="11"/>
        <v>0</v>
      </c>
      <c r="P56" s="1">
        <f t="shared" si="4"/>
        <v>0</v>
      </c>
      <c r="Q56" s="1">
        <f t="shared" si="5"/>
        <v>0</v>
      </c>
      <c r="R56" s="1">
        <f t="shared" si="6"/>
        <v>24.9</v>
      </c>
      <c r="S56" s="1">
        <f t="shared" si="7"/>
        <v>0</v>
      </c>
      <c r="T56" s="1">
        <f t="shared" si="8"/>
        <v>0</v>
      </c>
      <c r="U56" s="1">
        <f t="shared" si="9"/>
        <v>0</v>
      </c>
      <c r="V56" s="1">
        <f t="shared" si="10"/>
        <v>0</v>
      </c>
    </row>
    <row r="57" spans="1:22">
      <c r="A57" s="5">
        <v>39766</v>
      </c>
      <c r="B57" s="1"/>
      <c r="D57" s="1">
        <v>44.9</v>
      </c>
      <c r="E57" t="s">
        <v>20</v>
      </c>
      <c r="F57" t="s">
        <v>7</v>
      </c>
      <c r="G57" s="13" t="s">
        <v>147</v>
      </c>
      <c r="I57">
        <v>300</v>
      </c>
      <c r="K57" s="1">
        <f t="shared" si="0"/>
        <v>44.9</v>
      </c>
      <c r="L57" s="1">
        <f t="shared" si="1"/>
        <v>0</v>
      </c>
      <c r="M57" s="1">
        <f t="shared" si="2"/>
        <v>0</v>
      </c>
      <c r="N57" s="1">
        <f t="shared" si="3"/>
        <v>44.9</v>
      </c>
      <c r="O57" s="1">
        <f t="shared" si="11"/>
        <v>0</v>
      </c>
      <c r="P57" s="1">
        <f t="shared" si="4"/>
        <v>0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0</v>
      </c>
      <c r="U57" s="1">
        <f t="shared" si="9"/>
        <v>0</v>
      </c>
      <c r="V57" s="1">
        <f t="shared" si="10"/>
        <v>0</v>
      </c>
    </row>
    <row r="58" spans="1:22">
      <c r="A58" s="5">
        <v>39766</v>
      </c>
      <c r="B58" s="1"/>
      <c r="D58" s="1">
        <v>44.9</v>
      </c>
      <c r="E58" t="s">
        <v>20</v>
      </c>
      <c r="F58" t="s">
        <v>8</v>
      </c>
      <c r="G58" s="13" t="s">
        <v>330</v>
      </c>
      <c r="I58">
        <v>88</v>
      </c>
      <c r="K58" s="1">
        <f t="shared" si="0"/>
        <v>44.9</v>
      </c>
      <c r="L58" s="1">
        <f t="shared" si="1"/>
        <v>0</v>
      </c>
      <c r="M58" s="1">
        <f t="shared" si="2"/>
        <v>0</v>
      </c>
      <c r="N58" s="1">
        <f t="shared" si="3"/>
        <v>0</v>
      </c>
      <c r="O58" s="1">
        <f t="shared" si="11"/>
        <v>0</v>
      </c>
      <c r="P58" s="1">
        <f t="shared" si="4"/>
        <v>0</v>
      </c>
      <c r="Q58" s="1">
        <f t="shared" si="5"/>
        <v>0</v>
      </c>
      <c r="R58" s="1">
        <f t="shared" si="6"/>
        <v>44.9</v>
      </c>
      <c r="S58" s="1">
        <f t="shared" si="7"/>
        <v>0</v>
      </c>
      <c r="T58" s="1">
        <f t="shared" si="8"/>
        <v>0</v>
      </c>
      <c r="U58" s="1">
        <f t="shared" si="9"/>
        <v>0</v>
      </c>
      <c r="V58" s="1">
        <f t="shared" si="10"/>
        <v>0</v>
      </c>
    </row>
    <row r="59" spans="1:22">
      <c r="A59" s="5">
        <v>39766</v>
      </c>
      <c r="B59" s="1"/>
      <c r="D59" s="1">
        <v>29.9</v>
      </c>
      <c r="E59" t="s">
        <v>20</v>
      </c>
      <c r="F59" t="s">
        <v>6</v>
      </c>
      <c r="G59" s="13" t="s">
        <v>331</v>
      </c>
      <c r="I59">
        <v>141</v>
      </c>
      <c r="K59" s="1">
        <f t="shared" si="0"/>
        <v>29.9</v>
      </c>
      <c r="L59" s="1">
        <f t="shared" si="1"/>
        <v>0</v>
      </c>
      <c r="M59" s="1">
        <f t="shared" si="2"/>
        <v>0</v>
      </c>
      <c r="N59" s="1">
        <f t="shared" si="3"/>
        <v>0</v>
      </c>
      <c r="O59" s="1">
        <f t="shared" si="11"/>
        <v>29.9</v>
      </c>
      <c r="P59" s="1">
        <f t="shared" si="4"/>
        <v>0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0</v>
      </c>
      <c r="U59" s="1">
        <f t="shared" si="9"/>
        <v>0</v>
      </c>
      <c r="V59" s="1">
        <f t="shared" si="10"/>
        <v>0</v>
      </c>
    </row>
    <row r="60" spans="1:22">
      <c r="A60" s="5">
        <v>39766</v>
      </c>
      <c r="B60" s="1"/>
      <c r="D60" s="1">
        <v>29.9</v>
      </c>
      <c r="E60" t="s">
        <v>20</v>
      </c>
      <c r="F60" t="s">
        <v>5</v>
      </c>
      <c r="G60" s="13" t="s">
        <v>332</v>
      </c>
      <c r="I60" s="22">
        <f>SUM(I53:I59)</f>
        <v>6629</v>
      </c>
      <c r="K60" s="1">
        <f t="shared" si="0"/>
        <v>29.9</v>
      </c>
      <c r="L60" s="1">
        <f t="shared" si="1"/>
        <v>0</v>
      </c>
      <c r="M60" s="1">
        <f t="shared" si="2"/>
        <v>0</v>
      </c>
      <c r="N60" s="1">
        <f t="shared" si="3"/>
        <v>0</v>
      </c>
      <c r="O60" s="1">
        <f t="shared" si="11"/>
        <v>0</v>
      </c>
      <c r="P60" s="1">
        <f t="shared" si="4"/>
        <v>29.9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0</v>
      </c>
      <c r="U60" s="1">
        <f t="shared" si="9"/>
        <v>0</v>
      </c>
      <c r="V60" s="1">
        <f t="shared" si="10"/>
        <v>0</v>
      </c>
    </row>
    <row r="61" spans="1:22">
      <c r="A61" s="5">
        <v>39769</v>
      </c>
      <c r="B61" s="1"/>
      <c r="D61" s="1">
        <v>24.9</v>
      </c>
      <c r="E61" t="s">
        <v>20</v>
      </c>
      <c r="F61" t="s">
        <v>7</v>
      </c>
      <c r="G61" s="13" t="s">
        <v>142</v>
      </c>
      <c r="I61">
        <v>500</v>
      </c>
      <c r="K61" s="1">
        <f t="shared" si="0"/>
        <v>24.9</v>
      </c>
      <c r="L61" s="1">
        <f t="shared" si="1"/>
        <v>0</v>
      </c>
      <c r="M61" s="1">
        <f t="shared" si="2"/>
        <v>0</v>
      </c>
      <c r="N61" s="1">
        <f t="shared" si="3"/>
        <v>24.9</v>
      </c>
      <c r="O61" s="1">
        <f t="shared" si="11"/>
        <v>0</v>
      </c>
      <c r="P61" s="1">
        <f t="shared" si="4"/>
        <v>0</v>
      </c>
      <c r="Q61" s="1">
        <f t="shared" si="5"/>
        <v>0</v>
      </c>
      <c r="R61" s="1">
        <f t="shared" si="6"/>
        <v>0</v>
      </c>
      <c r="S61" s="1">
        <f t="shared" si="7"/>
        <v>0</v>
      </c>
      <c r="T61" s="1">
        <f t="shared" si="8"/>
        <v>0</v>
      </c>
      <c r="U61" s="1">
        <f t="shared" si="9"/>
        <v>0</v>
      </c>
      <c r="V61" s="1">
        <f t="shared" si="10"/>
        <v>0</v>
      </c>
    </row>
    <row r="62" spans="1:22">
      <c r="A62" s="5">
        <v>39769</v>
      </c>
      <c r="B62" s="1"/>
      <c r="D62" s="1">
        <v>20</v>
      </c>
      <c r="E62" t="s">
        <v>20</v>
      </c>
      <c r="F62" t="s">
        <v>5</v>
      </c>
      <c r="G62" s="13" t="s">
        <v>140</v>
      </c>
      <c r="I62">
        <v>500</v>
      </c>
      <c r="K62" s="1">
        <f t="shared" si="0"/>
        <v>20</v>
      </c>
      <c r="L62" s="1">
        <f t="shared" si="1"/>
        <v>0</v>
      </c>
      <c r="M62" s="1">
        <f t="shared" si="2"/>
        <v>0</v>
      </c>
      <c r="N62" s="1">
        <f t="shared" si="3"/>
        <v>0</v>
      </c>
      <c r="O62" s="1">
        <f t="shared" si="11"/>
        <v>0</v>
      </c>
      <c r="P62" s="1">
        <f t="shared" si="4"/>
        <v>20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0</v>
      </c>
      <c r="U62" s="1">
        <f t="shared" si="9"/>
        <v>0</v>
      </c>
      <c r="V62" s="1">
        <f t="shared" si="10"/>
        <v>0</v>
      </c>
    </row>
    <row r="63" spans="1:22">
      <c r="A63" s="5">
        <v>39769</v>
      </c>
      <c r="B63" s="1"/>
      <c r="D63" s="1">
        <v>9.9</v>
      </c>
      <c r="E63" t="s">
        <v>20</v>
      </c>
      <c r="F63" t="s">
        <v>5</v>
      </c>
      <c r="G63" s="13" t="s">
        <v>333</v>
      </c>
      <c r="I63">
        <v>900</v>
      </c>
      <c r="K63" s="1">
        <f t="shared" si="0"/>
        <v>9.9</v>
      </c>
      <c r="L63" s="1">
        <f t="shared" si="1"/>
        <v>0</v>
      </c>
      <c r="M63" s="1">
        <f t="shared" si="2"/>
        <v>0</v>
      </c>
      <c r="N63" s="1">
        <f t="shared" si="3"/>
        <v>0</v>
      </c>
      <c r="O63" s="1">
        <f t="shared" si="11"/>
        <v>0</v>
      </c>
      <c r="P63" s="1">
        <f t="shared" si="4"/>
        <v>9.9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0</v>
      </c>
      <c r="U63" s="1">
        <f t="shared" si="9"/>
        <v>0</v>
      </c>
      <c r="V63" s="1">
        <f t="shared" si="10"/>
        <v>0</v>
      </c>
    </row>
    <row r="64" spans="1:22">
      <c r="A64" s="5">
        <v>39769</v>
      </c>
      <c r="B64" s="1"/>
      <c r="D64" s="1">
        <v>24.9</v>
      </c>
      <c r="E64" t="s">
        <v>20</v>
      </c>
      <c r="F64" t="s">
        <v>5</v>
      </c>
      <c r="G64" s="13" t="s">
        <v>334</v>
      </c>
      <c r="I64">
        <f>SUM(I61:I63)</f>
        <v>1900</v>
      </c>
      <c r="K64" s="1">
        <f t="shared" si="0"/>
        <v>24.9</v>
      </c>
      <c r="L64" s="1">
        <f t="shared" si="1"/>
        <v>0</v>
      </c>
      <c r="M64" s="1">
        <f t="shared" si="2"/>
        <v>0</v>
      </c>
      <c r="N64" s="1">
        <f t="shared" si="3"/>
        <v>0</v>
      </c>
      <c r="O64" s="1">
        <f t="shared" si="11"/>
        <v>0</v>
      </c>
      <c r="P64" s="1">
        <f t="shared" si="4"/>
        <v>24.9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0</v>
      </c>
      <c r="U64" s="1">
        <f t="shared" si="9"/>
        <v>0</v>
      </c>
      <c r="V64" s="1">
        <f t="shared" si="10"/>
        <v>0</v>
      </c>
    </row>
    <row r="65" spans="1:22">
      <c r="A65" s="5">
        <v>39769</v>
      </c>
      <c r="B65" s="1"/>
      <c r="D65" s="1">
        <v>44.9</v>
      </c>
      <c r="E65" t="s">
        <v>20</v>
      </c>
      <c r="F65" t="s">
        <v>6</v>
      </c>
      <c r="G65" s="13" t="s">
        <v>335</v>
      </c>
      <c r="I65">
        <f>SUM(I64,I60)</f>
        <v>8529</v>
      </c>
      <c r="K65" s="1">
        <f t="shared" si="0"/>
        <v>44.9</v>
      </c>
      <c r="L65" s="1">
        <f t="shared" si="1"/>
        <v>0</v>
      </c>
      <c r="M65" s="1">
        <f t="shared" si="2"/>
        <v>0</v>
      </c>
      <c r="N65" s="1">
        <f t="shared" si="3"/>
        <v>0</v>
      </c>
      <c r="O65" s="1">
        <f t="shared" si="11"/>
        <v>44.9</v>
      </c>
      <c r="P65" s="1">
        <f t="shared" si="4"/>
        <v>0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0</v>
      </c>
      <c r="U65" s="1">
        <f t="shared" si="9"/>
        <v>0</v>
      </c>
      <c r="V65" s="1">
        <f t="shared" si="10"/>
        <v>0</v>
      </c>
    </row>
    <row r="66" spans="1:22">
      <c r="A66" s="5">
        <v>39769</v>
      </c>
      <c r="B66" s="1"/>
      <c r="D66" s="1">
        <v>44.9</v>
      </c>
      <c r="E66" t="s">
        <v>20</v>
      </c>
      <c r="F66" t="s">
        <v>8</v>
      </c>
      <c r="G66" s="13" t="s">
        <v>336</v>
      </c>
      <c r="K66" s="1">
        <f t="shared" si="0"/>
        <v>44.9</v>
      </c>
      <c r="L66" s="1">
        <f t="shared" si="1"/>
        <v>0</v>
      </c>
      <c r="M66" s="1">
        <f t="shared" si="2"/>
        <v>0</v>
      </c>
      <c r="N66" s="1">
        <f t="shared" si="3"/>
        <v>0</v>
      </c>
      <c r="O66" s="1">
        <f t="shared" si="11"/>
        <v>0</v>
      </c>
      <c r="P66" s="1">
        <f t="shared" si="4"/>
        <v>0</v>
      </c>
      <c r="Q66" s="1">
        <f t="shared" si="5"/>
        <v>0</v>
      </c>
      <c r="R66" s="1">
        <f t="shared" si="6"/>
        <v>44.9</v>
      </c>
      <c r="S66" s="1">
        <f t="shared" si="7"/>
        <v>0</v>
      </c>
      <c r="T66" s="1">
        <f t="shared" si="8"/>
        <v>0</v>
      </c>
      <c r="U66" s="1">
        <f t="shared" si="9"/>
        <v>0</v>
      </c>
      <c r="V66" s="1">
        <f t="shared" si="10"/>
        <v>0</v>
      </c>
    </row>
    <row r="67" spans="1:22">
      <c r="A67" s="5">
        <v>39769</v>
      </c>
      <c r="B67" s="1"/>
      <c r="D67" s="1">
        <v>44.9</v>
      </c>
      <c r="E67" t="s">
        <v>20</v>
      </c>
      <c r="F67" t="s">
        <v>5</v>
      </c>
      <c r="G67" s="13" t="s">
        <v>76</v>
      </c>
      <c r="K67" s="1">
        <f t="shared" ref="K67:K130" si="12">IF(E67="lojas",D67,0)</f>
        <v>44.9</v>
      </c>
      <c r="L67" s="1">
        <f t="shared" ref="L67:L130" si="13">IF(E67="lanhouse",D67,0)</f>
        <v>0</v>
      </c>
      <c r="M67" s="1">
        <f t="shared" ref="M67:M130" si="14">IF(E67="celular",D67,0)</f>
        <v>0</v>
      </c>
      <c r="N67" s="1">
        <f t="shared" ref="N67:N130" si="15">IF(F67="caixa",D67,0)</f>
        <v>0</v>
      </c>
      <c r="O67" s="1">
        <f t="shared" si="11"/>
        <v>0</v>
      </c>
      <c r="P67" s="1">
        <f t="shared" ref="P67:P130" si="16">IF(F67="bradesco",D67,0)</f>
        <v>44.9</v>
      </c>
      <c r="Q67" s="1">
        <f t="shared" ref="Q67:Q130" si="17">IF(F67="banco real",D67,0)</f>
        <v>0</v>
      </c>
      <c r="R67" s="1">
        <f t="shared" ref="R67:R130" si="18">IF(F67="itau",D67,0)</f>
        <v>0</v>
      </c>
      <c r="S67" s="1">
        <f t="shared" ref="S67:S130" si="19">IF(F67="pseg",D67,0)</f>
        <v>0</v>
      </c>
      <c r="T67" s="1">
        <f t="shared" ref="T67:T130" si="20">IF(C67="pessoal",B67,0)</f>
        <v>0</v>
      </c>
      <c r="U67" s="1">
        <f t="shared" ref="U67:U130" si="21">IF(E67="dominios",D67,0)</f>
        <v>0</v>
      </c>
      <c r="V67" s="1">
        <f t="shared" ref="V67:V130" si="22">IF(C67="publicidade",B67,0)</f>
        <v>0</v>
      </c>
    </row>
    <row r="68" spans="1:22">
      <c r="A68" s="5">
        <v>39770</v>
      </c>
      <c r="B68" s="1"/>
      <c r="D68" s="1">
        <v>22.9</v>
      </c>
      <c r="E68" t="s">
        <v>20</v>
      </c>
      <c r="F68" t="s">
        <v>7</v>
      </c>
      <c r="G68" s="13" t="s">
        <v>179</v>
      </c>
      <c r="K68" s="1">
        <f t="shared" si="12"/>
        <v>22.9</v>
      </c>
      <c r="L68" s="1">
        <f t="shared" si="13"/>
        <v>0</v>
      </c>
      <c r="M68" s="1">
        <f t="shared" si="14"/>
        <v>0</v>
      </c>
      <c r="N68" s="1">
        <f t="shared" si="15"/>
        <v>22.9</v>
      </c>
      <c r="O68" s="1">
        <f t="shared" ref="O68:O131" si="23">IF(F68="bb",D68,0)</f>
        <v>0</v>
      </c>
      <c r="P68" s="1">
        <f t="shared" si="16"/>
        <v>0</v>
      </c>
      <c r="Q68" s="1">
        <f t="shared" si="17"/>
        <v>0</v>
      </c>
      <c r="R68" s="1">
        <f t="shared" si="18"/>
        <v>0</v>
      </c>
      <c r="S68" s="1">
        <f t="shared" si="19"/>
        <v>0</v>
      </c>
      <c r="T68" s="1">
        <f t="shared" si="20"/>
        <v>0</v>
      </c>
      <c r="U68" s="1">
        <f t="shared" si="21"/>
        <v>0</v>
      </c>
      <c r="V68" s="1">
        <f t="shared" si="22"/>
        <v>0</v>
      </c>
    </row>
    <row r="69" spans="1:22">
      <c r="A69" s="5">
        <v>39769</v>
      </c>
      <c r="B69" s="1"/>
      <c r="D69" s="1">
        <v>24.9</v>
      </c>
      <c r="E69" t="s">
        <v>20</v>
      </c>
      <c r="F69" t="s">
        <v>8</v>
      </c>
      <c r="G69" s="13" t="s">
        <v>337</v>
      </c>
      <c r="K69" s="1">
        <f t="shared" si="12"/>
        <v>24.9</v>
      </c>
      <c r="L69" s="1">
        <f t="shared" si="13"/>
        <v>0</v>
      </c>
      <c r="M69" s="1">
        <f t="shared" si="14"/>
        <v>0</v>
      </c>
      <c r="N69" s="1">
        <f t="shared" si="15"/>
        <v>0</v>
      </c>
      <c r="O69" s="1">
        <f t="shared" si="23"/>
        <v>0</v>
      </c>
      <c r="P69" s="1">
        <f t="shared" si="16"/>
        <v>0</v>
      </c>
      <c r="Q69" s="1">
        <f t="shared" si="17"/>
        <v>0</v>
      </c>
      <c r="R69" s="1">
        <f t="shared" si="18"/>
        <v>24.9</v>
      </c>
      <c r="S69" s="1">
        <f t="shared" si="19"/>
        <v>0</v>
      </c>
      <c r="T69" s="1">
        <f t="shared" si="20"/>
        <v>0</v>
      </c>
      <c r="U69" s="1">
        <f t="shared" si="21"/>
        <v>0</v>
      </c>
      <c r="V69" s="1">
        <f t="shared" si="22"/>
        <v>0</v>
      </c>
    </row>
    <row r="70" spans="1:22">
      <c r="A70" s="5">
        <v>39769</v>
      </c>
      <c r="B70" s="1"/>
      <c r="D70" s="1">
        <v>30</v>
      </c>
      <c r="E70" t="s">
        <v>56</v>
      </c>
      <c r="F70" t="s">
        <v>8</v>
      </c>
      <c r="G70" s="13" t="s">
        <v>337</v>
      </c>
      <c r="K70" s="1">
        <f t="shared" si="12"/>
        <v>0</v>
      </c>
      <c r="L70" s="1">
        <f t="shared" si="13"/>
        <v>0</v>
      </c>
      <c r="M70" s="1">
        <f t="shared" si="14"/>
        <v>0</v>
      </c>
      <c r="N70" s="1">
        <f t="shared" si="15"/>
        <v>0</v>
      </c>
      <c r="O70" s="1">
        <f t="shared" si="23"/>
        <v>0</v>
      </c>
      <c r="P70" s="1">
        <f t="shared" si="16"/>
        <v>0</v>
      </c>
      <c r="Q70" s="1">
        <f t="shared" si="17"/>
        <v>0</v>
      </c>
      <c r="R70" s="1">
        <f t="shared" si="18"/>
        <v>30</v>
      </c>
      <c r="S70" s="1">
        <f t="shared" si="19"/>
        <v>0</v>
      </c>
      <c r="T70" s="1">
        <f t="shared" si="20"/>
        <v>0</v>
      </c>
      <c r="U70" s="1">
        <f t="shared" si="21"/>
        <v>30</v>
      </c>
      <c r="V70" s="1">
        <f t="shared" si="22"/>
        <v>0</v>
      </c>
    </row>
    <row r="71" spans="1:22">
      <c r="A71" s="5">
        <v>39770</v>
      </c>
      <c r="B71" s="1"/>
      <c r="D71" s="1">
        <v>44.9</v>
      </c>
      <c r="E71" t="s">
        <v>20</v>
      </c>
      <c r="F71" t="s">
        <v>8</v>
      </c>
      <c r="G71" s="13" t="s">
        <v>244</v>
      </c>
      <c r="K71" s="1">
        <f t="shared" si="12"/>
        <v>44.9</v>
      </c>
      <c r="L71" s="1">
        <f t="shared" si="13"/>
        <v>0</v>
      </c>
      <c r="M71" s="1">
        <f t="shared" si="14"/>
        <v>0</v>
      </c>
      <c r="N71" s="1">
        <f t="shared" si="15"/>
        <v>0</v>
      </c>
      <c r="O71" s="1">
        <f t="shared" si="23"/>
        <v>0</v>
      </c>
      <c r="P71" s="1">
        <f t="shared" si="16"/>
        <v>0</v>
      </c>
      <c r="Q71" s="1">
        <f t="shared" si="17"/>
        <v>0</v>
      </c>
      <c r="R71" s="1">
        <f t="shared" si="18"/>
        <v>44.9</v>
      </c>
      <c r="S71" s="1">
        <f t="shared" si="19"/>
        <v>0</v>
      </c>
      <c r="T71" s="1">
        <f t="shared" si="20"/>
        <v>0</v>
      </c>
      <c r="U71" s="1">
        <f t="shared" si="21"/>
        <v>0</v>
      </c>
      <c r="V71" s="1">
        <f t="shared" si="22"/>
        <v>0</v>
      </c>
    </row>
    <row r="72" spans="1:22">
      <c r="A72" s="5">
        <v>39769</v>
      </c>
      <c r="B72" s="1"/>
      <c r="D72" s="1">
        <v>24.9</v>
      </c>
      <c r="E72" t="s">
        <v>20</v>
      </c>
      <c r="F72" s="13" t="s">
        <v>6</v>
      </c>
      <c r="G72" s="13" t="s">
        <v>63</v>
      </c>
      <c r="K72" s="1">
        <f t="shared" si="12"/>
        <v>24.9</v>
      </c>
      <c r="L72" s="1">
        <f t="shared" si="13"/>
        <v>0</v>
      </c>
      <c r="M72" s="1">
        <f t="shared" si="14"/>
        <v>0</v>
      </c>
      <c r="N72" s="1">
        <f t="shared" si="15"/>
        <v>0</v>
      </c>
      <c r="O72" s="1">
        <f t="shared" si="23"/>
        <v>24.9</v>
      </c>
      <c r="P72" s="1">
        <f t="shared" si="16"/>
        <v>0</v>
      </c>
      <c r="Q72" s="1">
        <f t="shared" si="17"/>
        <v>0</v>
      </c>
      <c r="R72" s="1">
        <f t="shared" si="18"/>
        <v>0</v>
      </c>
      <c r="S72" s="1">
        <f t="shared" si="19"/>
        <v>0</v>
      </c>
      <c r="T72" s="1">
        <f t="shared" si="20"/>
        <v>0</v>
      </c>
      <c r="U72" s="1">
        <f t="shared" si="21"/>
        <v>0</v>
      </c>
      <c r="V72" s="1">
        <f t="shared" si="22"/>
        <v>0</v>
      </c>
    </row>
    <row r="73" spans="1:22">
      <c r="A73" s="5">
        <v>39770</v>
      </c>
      <c r="B73" s="1"/>
      <c r="D73" s="1">
        <v>24.9</v>
      </c>
      <c r="E73" t="s">
        <v>20</v>
      </c>
      <c r="F73" t="s">
        <v>7</v>
      </c>
      <c r="G73" s="13" t="s">
        <v>338</v>
      </c>
      <c r="K73" s="1">
        <f t="shared" si="12"/>
        <v>24.9</v>
      </c>
      <c r="L73" s="1">
        <f t="shared" si="13"/>
        <v>0</v>
      </c>
      <c r="M73" s="1">
        <f t="shared" si="14"/>
        <v>0</v>
      </c>
      <c r="N73" s="1">
        <f t="shared" si="15"/>
        <v>24.9</v>
      </c>
      <c r="O73" s="1">
        <f t="shared" si="23"/>
        <v>0</v>
      </c>
      <c r="P73" s="1">
        <f t="shared" si="16"/>
        <v>0</v>
      </c>
      <c r="Q73" s="1">
        <f t="shared" si="17"/>
        <v>0</v>
      </c>
      <c r="R73" s="1">
        <f t="shared" si="18"/>
        <v>0</v>
      </c>
      <c r="S73" s="1">
        <f t="shared" si="19"/>
        <v>0</v>
      </c>
      <c r="T73" s="1">
        <f t="shared" si="20"/>
        <v>0</v>
      </c>
      <c r="U73" s="1">
        <f t="shared" si="21"/>
        <v>0</v>
      </c>
      <c r="V73" s="1">
        <f t="shared" si="22"/>
        <v>0</v>
      </c>
    </row>
    <row r="74" spans="1:22">
      <c r="A74" s="5">
        <v>39770</v>
      </c>
      <c r="B74" s="1"/>
      <c r="D74" s="1">
        <v>25.05</v>
      </c>
      <c r="E74" t="s">
        <v>20</v>
      </c>
      <c r="F74" t="s">
        <v>7</v>
      </c>
      <c r="G74" s="13" t="s">
        <v>339</v>
      </c>
      <c r="K74" s="1">
        <f t="shared" si="12"/>
        <v>25.05</v>
      </c>
      <c r="L74" s="1">
        <f t="shared" si="13"/>
        <v>0</v>
      </c>
      <c r="M74" s="1">
        <f t="shared" si="14"/>
        <v>0</v>
      </c>
      <c r="N74" s="1">
        <f t="shared" si="15"/>
        <v>25.05</v>
      </c>
      <c r="O74" s="1">
        <f t="shared" si="23"/>
        <v>0</v>
      </c>
      <c r="P74" s="1">
        <f t="shared" si="16"/>
        <v>0</v>
      </c>
      <c r="Q74" s="1">
        <f t="shared" si="17"/>
        <v>0</v>
      </c>
      <c r="R74" s="1">
        <f t="shared" si="18"/>
        <v>0</v>
      </c>
      <c r="S74" s="1">
        <f t="shared" si="19"/>
        <v>0</v>
      </c>
      <c r="T74" s="1">
        <f t="shared" si="20"/>
        <v>0</v>
      </c>
      <c r="U74" s="1">
        <f t="shared" si="21"/>
        <v>0</v>
      </c>
      <c r="V74" s="1">
        <f t="shared" si="22"/>
        <v>0</v>
      </c>
    </row>
    <row r="75" spans="1:22">
      <c r="A75" s="5">
        <v>39770</v>
      </c>
      <c r="B75" s="1"/>
      <c r="D75" s="1">
        <v>24.9</v>
      </c>
      <c r="E75" t="s">
        <v>20</v>
      </c>
      <c r="F75" t="s">
        <v>8</v>
      </c>
      <c r="G75" s="13" t="s">
        <v>340</v>
      </c>
      <c r="K75" s="1">
        <f t="shared" si="12"/>
        <v>24.9</v>
      </c>
      <c r="L75" s="1">
        <f t="shared" si="13"/>
        <v>0</v>
      </c>
      <c r="M75" s="1">
        <f t="shared" si="14"/>
        <v>0</v>
      </c>
      <c r="N75" s="1">
        <f t="shared" si="15"/>
        <v>0</v>
      </c>
      <c r="O75" s="1">
        <f t="shared" si="23"/>
        <v>0</v>
      </c>
      <c r="P75" s="1">
        <f t="shared" si="16"/>
        <v>0</v>
      </c>
      <c r="Q75" s="1">
        <f t="shared" si="17"/>
        <v>0</v>
      </c>
      <c r="R75" s="1">
        <f t="shared" si="18"/>
        <v>24.9</v>
      </c>
      <c r="S75" s="1">
        <f t="shared" si="19"/>
        <v>0</v>
      </c>
      <c r="T75" s="1">
        <f t="shared" si="20"/>
        <v>0</v>
      </c>
      <c r="U75" s="1">
        <f t="shared" si="21"/>
        <v>0</v>
      </c>
      <c r="V75" s="1">
        <f t="shared" si="22"/>
        <v>0</v>
      </c>
    </row>
    <row r="76" spans="1:22">
      <c r="A76" s="5">
        <v>39770</v>
      </c>
      <c r="B76" s="1"/>
      <c r="D76" s="1">
        <v>60</v>
      </c>
      <c r="E76" t="s">
        <v>107</v>
      </c>
      <c r="F76" t="s">
        <v>8</v>
      </c>
      <c r="G76" s="13" t="s">
        <v>340</v>
      </c>
      <c r="K76" s="1">
        <f t="shared" si="12"/>
        <v>0</v>
      </c>
      <c r="L76" s="1">
        <f t="shared" si="13"/>
        <v>0</v>
      </c>
      <c r="M76" s="1">
        <f t="shared" si="14"/>
        <v>0</v>
      </c>
      <c r="N76" s="1">
        <f t="shared" si="15"/>
        <v>0</v>
      </c>
      <c r="O76" s="1">
        <f t="shared" si="23"/>
        <v>0</v>
      </c>
      <c r="P76" s="1">
        <f t="shared" si="16"/>
        <v>0</v>
      </c>
      <c r="Q76" s="1">
        <f t="shared" si="17"/>
        <v>0</v>
      </c>
      <c r="R76" s="1">
        <f t="shared" si="18"/>
        <v>60</v>
      </c>
      <c r="S76" s="1">
        <f t="shared" si="19"/>
        <v>0</v>
      </c>
      <c r="T76" s="1">
        <f t="shared" si="20"/>
        <v>0</v>
      </c>
      <c r="U76" s="1">
        <f t="shared" si="21"/>
        <v>0</v>
      </c>
      <c r="V76" s="1">
        <f t="shared" si="22"/>
        <v>0</v>
      </c>
    </row>
    <row r="77" spans="1:22">
      <c r="A77" s="5">
        <v>39771</v>
      </c>
      <c r="B77" s="1"/>
      <c r="D77" s="1">
        <v>24.9</v>
      </c>
      <c r="E77" t="s">
        <v>20</v>
      </c>
      <c r="F77" t="s">
        <v>13</v>
      </c>
      <c r="G77" s="13" t="s">
        <v>70</v>
      </c>
      <c r="K77" s="1">
        <f t="shared" si="12"/>
        <v>24.9</v>
      </c>
      <c r="L77" s="1">
        <f t="shared" si="13"/>
        <v>0</v>
      </c>
      <c r="M77" s="1">
        <f t="shared" si="14"/>
        <v>0</v>
      </c>
      <c r="N77" s="1">
        <f t="shared" si="15"/>
        <v>0</v>
      </c>
      <c r="O77" s="1">
        <f t="shared" si="23"/>
        <v>0</v>
      </c>
      <c r="P77" s="1">
        <f t="shared" si="16"/>
        <v>0</v>
      </c>
      <c r="Q77" s="1">
        <f t="shared" si="17"/>
        <v>24.9</v>
      </c>
      <c r="R77" s="1">
        <f t="shared" si="18"/>
        <v>0</v>
      </c>
      <c r="S77" s="1">
        <f t="shared" si="19"/>
        <v>0</v>
      </c>
      <c r="T77" s="1">
        <f t="shared" si="20"/>
        <v>0</v>
      </c>
      <c r="U77" s="1">
        <f t="shared" si="21"/>
        <v>0</v>
      </c>
      <c r="V77" s="1">
        <f t="shared" si="22"/>
        <v>0</v>
      </c>
    </row>
    <row r="78" spans="1:22">
      <c r="A78" s="5">
        <v>39771</v>
      </c>
      <c r="B78" s="1"/>
      <c r="D78" s="1">
        <v>24.9</v>
      </c>
      <c r="E78" t="s">
        <v>20</v>
      </c>
      <c r="F78" t="s">
        <v>6</v>
      </c>
      <c r="G78" s="13" t="s">
        <v>119</v>
      </c>
      <c r="K78" s="1">
        <f t="shared" si="12"/>
        <v>24.9</v>
      </c>
      <c r="L78" s="1">
        <f t="shared" si="13"/>
        <v>0</v>
      </c>
      <c r="M78" s="1">
        <f t="shared" si="14"/>
        <v>0</v>
      </c>
      <c r="N78" s="1">
        <f t="shared" si="15"/>
        <v>0</v>
      </c>
      <c r="O78" s="1">
        <f t="shared" si="23"/>
        <v>24.9</v>
      </c>
      <c r="P78" s="1">
        <f t="shared" si="16"/>
        <v>0</v>
      </c>
      <c r="Q78" s="1">
        <f t="shared" si="17"/>
        <v>0</v>
      </c>
      <c r="R78" s="1">
        <f t="shared" si="18"/>
        <v>0</v>
      </c>
      <c r="S78" s="1">
        <f t="shared" si="19"/>
        <v>0</v>
      </c>
      <c r="T78" s="1">
        <f t="shared" si="20"/>
        <v>0</v>
      </c>
      <c r="U78" s="1">
        <f t="shared" si="21"/>
        <v>0</v>
      </c>
      <c r="V78" s="1">
        <f t="shared" si="22"/>
        <v>0</v>
      </c>
    </row>
    <row r="79" spans="1:22">
      <c r="A79" s="5">
        <v>39771</v>
      </c>
      <c r="B79" s="1"/>
      <c r="D79" s="1">
        <v>24.9</v>
      </c>
      <c r="E79" t="s">
        <v>20</v>
      </c>
      <c r="F79" t="s">
        <v>8</v>
      </c>
      <c r="G79" s="13" t="s">
        <v>293</v>
      </c>
      <c r="K79" s="1">
        <f t="shared" si="12"/>
        <v>24.9</v>
      </c>
      <c r="L79" s="1">
        <f t="shared" si="13"/>
        <v>0</v>
      </c>
      <c r="M79" s="1">
        <f t="shared" si="14"/>
        <v>0</v>
      </c>
      <c r="N79" s="1">
        <f t="shared" si="15"/>
        <v>0</v>
      </c>
      <c r="O79" s="1">
        <f t="shared" si="23"/>
        <v>0</v>
      </c>
      <c r="P79" s="1">
        <f t="shared" si="16"/>
        <v>0</v>
      </c>
      <c r="Q79" s="1">
        <f t="shared" si="17"/>
        <v>0</v>
      </c>
      <c r="R79" s="1">
        <f t="shared" si="18"/>
        <v>24.9</v>
      </c>
      <c r="S79" s="1">
        <f t="shared" si="19"/>
        <v>0</v>
      </c>
      <c r="T79" s="1">
        <f t="shared" si="20"/>
        <v>0</v>
      </c>
      <c r="U79" s="1">
        <f t="shared" si="21"/>
        <v>0</v>
      </c>
      <c r="V79" s="1">
        <f t="shared" si="22"/>
        <v>0</v>
      </c>
    </row>
    <row r="80" spans="1:22">
      <c r="A80" s="5">
        <v>39771</v>
      </c>
      <c r="B80" s="1"/>
      <c r="D80" s="1">
        <v>44.9</v>
      </c>
      <c r="E80" t="s">
        <v>20</v>
      </c>
      <c r="F80" t="s">
        <v>5</v>
      </c>
      <c r="G80" s="13" t="s">
        <v>341</v>
      </c>
      <c r="K80" s="1">
        <f t="shared" si="12"/>
        <v>44.9</v>
      </c>
      <c r="L80" s="1">
        <f t="shared" si="13"/>
        <v>0</v>
      </c>
      <c r="M80" s="1">
        <f t="shared" si="14"/>
        <v>0</v>
      </c>
      <c r="N80" s="1">
        <f t="shared" si="15"/>
        <v>0</v>
      </c>
      <c r="O80" s="1">
        <f t="shared" si="23"/>
        <v>0</v>
      </c>
      <c r="P80" s="1">
        <f t="shared" si="16"/>
        <v>44.9</v>
      </c>
      <c r="Q80" s="1">
        <f t="shared" si="17"/>
        <v>0</v>
      </c>
      <c r="R80" s="1">
        <f t="shared" si="18"/>
        <v>0</v>
      </c>
      <c r="S80" s="1">
        <f t="shared" si="19"/>
        <v>0</v>
      </c>
      <c r="T80" s="1">
        <f t="shared" si="20"/>
        <v>0</v>
      </c>
      <c r="U80" s="1">
        <f t="shared" si="21"/>
        <v>0</v>
      </c>
      <c r="V80" s="1">
        <f t="shared" si="22"/>
        <v>0</v>
      </c>
    </row>
    <row r="81" spans="1:22">
      <c r="A81" s="5">
        <v>39771</v>
      </c>
      <c r="B81" s="1"/>
      <c r="D81" s="1">
        <v>20</v>
      </c>
      <c r="E81" t="s">
        <v>20</v>
      </c>
      <c r="F81" t="s">
        <v>7</v>
      </c>
      <c r="G81" t="s">
        <v>118</v>
      </c>
      <c r="K81" s="1">
        <f t="shared" si="12"/>
        <v>20</v>
      </c>
      <c r="L81" s="1">
        <f t="shared" si="13"/>
        <v>0</v>
      </c>
      <c r="M81" s="1">
        <f t="shared" si="14"/>
        <v>0</v>
      </c>
      <c r="N81" s="1">
        <f>IF(G81="caixa",D81,0)</f>
        <v>0</v>
      </c>
      <c r="O81" s="1">
        <f>IF(G81="bb",D81,0)</f>
        <v>0</v>
      </c>
      <c r="P81" s="1">
        <f>IF(G81="bradesco",D81,0)</f>
        <v>0</v>
      </c>
      <c r="Q81" s="1">
        <f>IF(G81="banco real",D81,0)</f>
        <v>0</v>
      </c>
      <c r="R81" s="1">
        <f>IF(G81="itau",D81,0)</f>
        <v>0</v>
      </c>
      <c r="S81" s="1">
        <f>IF(G81="pseg",D81,0)</f>
        <v>0</v>
      </c>
      <c r="T81" s="1">
        <f t="shared" si="20"/>
        <v>0</v>
      </c>
      <c r="U81" s="1">
        <f t="shared" si="21"/>
        <v>0</v>
      </c>
      <c r="V81" s="1">
        <f t="shared" si="22"/>
        <v>0</v>
      </c>
    </row>
    <row r="82" spans="1:22">
      <c r="A82" s="5">
        <v>39772</v>
      </c>
      <c r="B82" s="1"/>
      <c r="D82" s="1">
        <v>24.9</v>
      </c>
      <c r="E82" t="s">
        <v>20</v>
      </c>
      <c r="F82" t="s">
        <v>5</v>
      </c>
      <c r="G82" s="13" t="s">
        <v>95</v>
      </c>
      <c r="K82" s="1">
        <f t="shared" si="12"/>
        <v>24.9</v>
      </c>
      <c r="L82" s="1">
        <f t="shared" si="13"/>
        <v>0</v>
      </c>
      <c r="M82" s="1">
        <f t="shared" si="14"/>
        <v>0</v>
      </c>
      <c r="N82" s="1">
        <f t="shared" si="15"/>
        <v>0</v>
      </c>
      <c r="O82" s="1">
        <f t="shared" si="23"/>
        <v>0</v>
      </c>
      <c r="P82" s="1">
        <f t="shared" si="16"/>
        <v>24.9</v>
      </c>
      <c r="Q82" s="1">
        <f t="shared" si="17"/>
        <v>0</v>
      </c>
      <c r="R82" s="1">
        <f t="shared" si="18"/>
        <v>0</v>
      </c>
      <c r="S82" s="1">
        <f t="shared" si="19"/>
        <v>0</v>
      </c>
      <c r="T82" s="1">
        <f t="shared" si="20"/>
        <v>0</v>
      </c>
      <c r="U82" s="1">
        <f t="shared" si="21"/>
        <v>0</v>
      </c>
      <c r="V82" s="1">
        <f t="shared" si="22"/>
        <v>0</v>
      </c>
    </row>
    <row r="83" spans="1:22">
      <c r="A83" s="5">
        <v>39771</v>
      </c>
      <c r="B83" s="1"/>
      <c r="D83" s="1">
        <v>24.9</v>
      </c>
      <c r="E83" t="s">
        <v>20</v>
      </c>
      <c r="F83" t="s">
        <v>5</v>
      </c>
      <c r="G83" s="13" t="s">
        <v>64</v>
      </c>
      <c r="K83" s="1">
        <f t="shared" si="12"/>
        <v>24.9</v>
      </c>
      <c r="L83" s="1">
        <f t="shared" si="13"/>
        <v>0</v>
      </c>
      <c r="M83" s="1">
        <f t="shared" si="14"/>
        <v>0</v>
      </c>
      <c r="N83" s="1">
        <f t="shared" si="15"/>
        <v>0</v>
      </c>
      <c r="O83" s="1">
        <f t="shared" si="23"/>
        <v>0</v>
      </c>
      <c r="P83" s="1">
        <f t="shared" si="16"/>
        <v>24.9</v>
      </c>
      <c r="Q83" s="1">
        <f t="shared" si="17"/>
        <v>0</v>
      </c>
      <c r="R83" s="1">
        <f t="shared" si="18"/>
        <v>0</v>
      </c>
      <c r="S83" s="1">
        <f t="shared" si="19"/>
        <v>0</v>
      </c>
      <c r="T83" s="1">
        <f t="shared" si="20"/>
        <v>0</v>
      </c>
      <c r="U83" s="1">
        <f t="shared" si="21"/>
        <v>0</v>
      </c>
      <c r="V83" s="1">
        <f t="shared" si="22"/>
        <v>0</v>
      </c>
    </row>
    <row r="84" spans="1:22">
      <c r="A84" s="5">
        <v>39772</v>
      </c>
      <c r="B84" s="1"/>
      <c r="D84" s="1">
        <v>19.899999999999999</v>
      </c>
      <c r="E84" t="s">
        <v>20</v>
      </c>
      <c r="F84" t="s">
        <v>8</v>
      </c>
      <c r="G84" s="13" t="s">
        <v>71</v>
      </c>
      <c r="K84" s="1">
        <f t="shared" si="12"/>
        <v>19.899999999999999</v>
      </c>
      <c r="L84" s="1">
        <f t="shared" si="13"/>
        <v>0</v>
      </c>
      <c r="M84" s="1">
        <f t="shared" si="14"/>
        <v>0</v>
      </c>
      <c r="N84" s="1">
        <f t="shared" si="15"/>
        <v>0</v>
      </c>
      <c r="O84" s="1">
        <f t="shared" si="23"/>
        <v>0</v>
      </c>
      <c r="P84" s="1">
        <f t="shared" si="16"/>
        <v>0</v>
      </c>
      <c r="Q84" s="1">
        <f t="shared" si="17"/>
        <v>0</v>
      </c>
      <c r="R84" s="1">
        <f t="shared" si="18"/>
        <v>19.899999999999999</v>
      </c>
      <c r="S84" s="1">
        <f t="shared" si="19"/>
        <v>0</v>
      </c>
      <c r="T84" s="1">
        <f t="shared" si="20"/>
        <v>0</v>
      </c>
      <c r="U84" s="1">
        <f t="shared" si="21"/>
        <v>0</v>
      </c>
      <c r="V84" s="1">
        <f t="shared" si="22"/>
        <v>0</v>
      </c>
    </row>
    <row r="85" spans="1:22">
      <c r="A85" s="5">
        <v>39772</v>
      </c>
      <c r="B85" s="1"/>
      <c r="D85" s="1">
        <v>40</v>
      </c>
      <c r="E85" t="s">
        <v>20</v>
      </c>
      <c r="F85" t="s">
        <v>8</v>
      </c>
      <c r="G85" s="13" t="s">
        <v>71</v>
      </c>
      <c r="K85" s="1">
        <f t="shared" si="12"/>
        <v>40</v>
      </c>
      <c r="L85" s="1">
        <f t="shared" si="13"/>
        <v>0</v>
      </c>
      <c r="M85" s="1">
        <f t="shared" si="14"/>
        <v>0</v>
      </c>
      <c r="N85" s="1">
        <f t="shared" si="15"/>
        <v>0</v>
      </c>
      <c r="O85" s="1">
        <f t="shared" si="23"/>
        <v>0</v>
      </c>
      <c r="P85" s="1">
        <f t="shared" si="16"/>
        <v>0</v>
      </c>
      <c r="Q85" s="1">
        <f t="shared" si="17"/>
        <v>0</v>
      </c>
      <c r="R85" s="1">
        <f t="shared" si="18"/>
        <v>40</v>
      </c>
      <c r="S85" s="1">
        <f t="shared" si="19"/>
        <v>0</v>
      </c>
      <c r="T85" s="1">
        <f t="shared" si="20"/>
        <v>0</v>
      </c>
      <c r="U85" s="1">
        <f t="shared" si="21"/>
        <v>0</v>
      </c>
      <c r="V85" s="1">
        <f t="shared" si="22"/>
        <v>0</v>
      </c>
    </row>
    <row r="86" spans="1:22">
      <c r="A86" s="5">
        <v>39772</v>
      </c>
      <c r="B86" s="1"/>
      <c r="D86" s="1">
        <v>26.9</v>
      </c>
      <c r="E86" t="s">
        <v>20</v>
      </c>
      <c r="F86" t="s">
        <v>7</v>
      </c>
      <c r="G86" s="13" t="s">
        <v>154</v>
      </c>
      <c r="K86" s="1">
        <f t="shared" si="12"/>
        <v>26.9</v>
      </c>
      <c r="L86" s="1">
        <f t="shared" si="13"/>
        <v>0</v>
      </c>
      <c r="M86" s="1">
        <f t="shared" si="14"/>
        <v>0</v>
      </c>
      <c r="N86" s="1">
        <f t="shared" si="15"/>
        <v>26.9</v>
      </c>
      <c r="O86" s="1">
        <f t="shared" si="23"/>
        <v>0</v>
      </c>
      <c r="P86" s="1">
        <f t="shared" si="16"/>
        <v>0</v>
      </c>
      <c r="Q86" s="1">
        <f t="shared" si="17"/>
        <v>0</v>
      </c>
      <c r="R86" s="1">
        <f t="shared" si="18"/>
        <v>0</v>
      </c>
      <c r="S86" s="1">
        <f t="shared" si="19"/>
        <v>0</v>
      </c>
      <c r="T86" s="1">
        <f t="shared" si="20"/>
        <v>0</v>
      </c>
      <c r="U86" s="1">
        <f t="shared" si="21"/>
        <v>0</v>
      </c>
      <c r="V86" s="1">
        <f t="shared" si="22"/>
        <v>0</v>
      </c>
    </row>
    <row r="87" spans="1:22">
      <c r="A87" s="5">
        <v>39772</v>
      </c>
      <c r="B87" s="1"/>
      <c r="D87" s="1">
        <v>24.9</v>
      </c>
      <c r="E87" t="s">
        <v>20</v>
      </c>
      <c r="F87" t="s">
        <v>5</v>
      </c>
      <c r="G87" s="13" t="s">
        <v>342</v>
      </c>
      <c r="K87" s="1">
        <f t="shared" si="12"/>
        <v>24.9</v>
      </c>
      <c r="L87" s="1">
        <f t="shared" si="13"/>
        <v>0</v>
      </c>
      <c r="M87" s="1">
        <f t="shared" si="14"/>
        <v>0</v>
      </c>
      <c r="N87" s="1">
        <f t="shared" si="15"/>
        <v>0</v>
      </c>
      <c r="O87" s="1">
        <f t="shared" si="23"/>
        <v>0</v>
      </c>
      <c r="P87" s="1">
        <f t="shared" si="16"/>
        <v>24.9</v>
      </c>
      <c r="Q87" s="1">
        <f t="shared" si="17"/>
        <v>0</v>
      </c>
      <c r="R87" s="1">
        <f t="shared" si="18"/>
        <v>0</v>
      </c>
      <c r="S87" s="1">
        <f t="shared" si="19"/>
        <v>0</v>
      </c>
      <c r="T87" s="1">
        <f t="shared" si="20"/>
        <v>0</v>
      </c>
      <c r="U87" s="1">
        <f t="shared" si="21"/>
        <v>0</v>
      </c>
      <c r="V87" s="1">
        <f t="shared" si="22"/>
        <v>0</v>
      </c>
    </row>
    <row r="88" spans="1:22">
      <c r="A88" s="5">
        <v>39772</v>
      </c>
      <c r="B88" s="1"/>
      <c r="D88" s="1">
        <v>30</v>
      </c>
      <c r="E88" t="s">
        <v>56</v>
      </c>
      <c r="F88" t="s">
        <v>5</v>
      </c>
      <c r="G88" s="13" t="s">
        <v>342</v>
      </c>
      <c r="K88" s="1">
        <f t="shared" si="12"/>
        <v>0</v>
      </c>
      <c r="L88" s="1">
        <f t="shared" si="13"/>
        <v>0</v>
      </c>
      <c r="M88" s="1">
        <f t="shared" si="14"/>
        <v>0</v>
      </c>
      <c r="N88" s="1">
        <f t="shared" si="15"/>
        <v>0</v>
      </c>
      <c r="O88" s="1">
        <f t="shared" si="23"/>
        <v>0</v>
      </c>
      <c r="P88" s="1">
        <f t="shared" si="16"/>
        <v>30</v>
      </c>
      <c r="Q88" s="1">
        <f t="shared" si="17"/>
        <v>0</v>
      </c>
      <c r="R88" s="1">
        <f t="shared" si="18"/>
        <v>0</v>
      </c>
      <c r="S88" s="1">
        <f t="shared" si="19"/>
        <v>0</v>
      </c>
      <c r="T88" s="1">
        <f t="shared" si="20"/>
        <v>0</v>
      </c>
      <c r="U88" s="1">
        <f t="shared" si="21"/>
        <v>30</v>
      </c>
      <c r="V88" s="1">
        <f t="shared" si="22"/>
        <v>0</v>
      </c>
    </row>
    <row r="89" spans="1:22">
      <c r="A89" s="5">
        <v>39772</v>
      </c>
      <c r="B89" s="1"/>
      <c r="D89" s="1">
        <v>24.9</v>
      </c>
      <c r="E89" t="s">
        <v>20</v>
      </c>
      <c r="F89" t="s">
        <v>6</v>
      </c>
      <c r="G89" s="13" t="s">
        <v>158</v>
      </c>
      <c r="K89" s="1">
        <f t="shared" si="12"/>
        <v>24.9</v>
      </c>
      <c r="L89" s="1">
        <f t="shared" si="13"/>
        <v>0</v>
      </c>
      <c r="M89" s="1">
        <f t="shared" si="14"/>
        <v>0</v>
      </c>
      <c r="N89" s="1">
        <f t="shared" si="15"/>
        <v>0</v>
      </c>
      <c r="O89" s="1">
        <f t="shared" si="23"/>
        <v>24.9</v>
      </c>
      <c r="P89" s="1">
        <f t="shared" si="16"/>
        <v>0</v>
      </c>
      <c r="Q89" s="1">
        <f t="shared" si="17"/>
        <v>0</v>
      </c>
      <c r="R89" s="1">
        <f t="shared" si="18"/>
        <v>0</v>
      </c>
      <c r="S89" s="1">
        <f t="shared" si="19"/>
        <v>0</v>
      </c>
      <c r="T89" s="1">
        <f t="shared" si="20"/>
        <v>0</v>
      </c>
      <c r="U89" s="1">
        <f t="shared" si="21"/>
        <v>0</v>
      </c>
      <c r="V89" s="1">
        <f t="shared" si="22"/>
        <v>0</v>
      </c>
    </row>
    <row r="90" spans="1:22">
      <c r="A90" s="5">
        <v>39773</v>
      </c>
      <c r="B90" s="1"/>
      <c r="D90" s="1">
        <v>25</v>
      </c>
      <c r="E90" t="s">
        <v>20</v>
      </c>
      <c r="F90" t="s">
        <v>5</v>
      </c>
      <c r="G90" s="13" t="s">
        <v>187</v>
      </c>
      <c r="K90" s="1">
        <f t="shared" si="12"/>
        <v>25</v>
      </c>
      <c r="L90" s="1">
        <f t="shared" si="13"/>
        <v>0</v>
      </c>
      <c r="M90" s="1">
        <f t="shared" si="14"/>
        <v>0</v>
      </c>
      <c r="N90" s="1">
        <f t="shared" si="15"/>
        <v>0</v>
      </c>
      <c r="O90" s="1">
        <f t="shared" si="23"/>
        <v>0</v>
      </c>
      <c r="P90" s="1">
        <f t="shared" si="16"/>
        <v>25</v>
      </c>
      <c r="Q90" s="1">
        <f t="shared" si="17"/>
        <v>0</v>
      </c>
      <c r="R90" s="1">
        <f t="shared" si="18"/>
        <v>0</v>
      </c>
      <c r="S90" s="1">
        <f t="shared" si="19"/>
        <v>0</v>
      </c>
      <c r="T90" s="1">
        <f t="shared" si="20"/>
        <v>0</v>
      </c>
      <c r="U90" s="1">
        <f t="shared" si="21"/>
        <v>0</v>
      </c>
      <c r="V90" s="1">
        <f t="shared" si="22"/>
        <v>0</v>
      </c>
    </row>
    <row r="91" spans="1:22">
      <c r="A91" s="5">
        <v>39773</v>
      </c>
      <c r="B91" s="1"/>
      <c r="D91" s="1">
        <v>25</v>
      </c>
      <c r="E91" t="s">
        <v>20</v>
      </c>
      <c r="F91" t="s">
        <v>5</v>
      </c>
      <c r="G91" s="13" t="s">
        <v>104</v>
      </c>
      <c r="K91" s="1">
        <f t="shared" si="12"/>
        <v>25</v>
      </c>
      <c r="L91" s="1">
        <f>IF(E91="lanhouse",#REF!,0)</f>
        <v>0</v>
      </c>
      <c r="M91" s="1">
        <f>IF(E91="celular",#REF!,0)</f>
        <v>0</v>
      </c>
      <c r="N91" s="1">
        <f>IF(F91="caixa",#REF!,0)</f>
        <v>0</v>
      </c>
      <c r="O91" s="1">
        <f t="shared" si="23"/>
        <v>0</v>
      </c>
      <c r="P91" s="1" t="e">
        <f>IF(F91="bradesco",#REF!,0)</f>
        <v>#REF!</v>
      </c>
      <c r="Q91" s="1">
        <f>IF(F91="banco real",#REF!,0)</f>
        <v>0</v>
      </c>
      <c r="R91" s="1">
        <f t="shared" si="18"/>
        <v>0</v>
      </c>
      <c r="S91" s="1">
        <f>IF(F91="pseg",#REF!,0)</f>
        <v>0</v>
      </c>
      <c r="T91" s="1">
        <f t="shared" si="20"/>
        <v>0</v>
      </c>
      <c r="U91" s="1">
        <f t="shared" si="21"/>
        <v>0</v>
      </c>
      <c r="V91" s="1">
        <f t="shared" si="22"/>
        <v>0</v>
      </c>
    </row>
    <row r="92" spans="1:22">
      <c r="A92" s="5">
        <v>39773</v>
      </c>
      <c r="B92" s="1"/>
      <c r="D92" s="1">
        <v>24.9</v>
      </c>
      <c r="E92" t="s">
        <v>20</v>
      </c>
      <c r="F92" t="s">
        <v>5</v>
      </c>
      <c r="G92" s="13" t="s">
        <v>214</v>
      </c>
      <c r="K92" s="1">
        <f t="shared" si="12"/>
        <v>24.9</v>
      </c>
      <c r="L92" s="1">
        <f t="shared" si="13"/>
        <v>0</v>
      </c>
      <c r="M92" s="1">
        <f t="shared" si="14"/>
        <v>0</v>
      </c>
      <c r="N92" s="1">
        <f t="shared" si="15"/>
        <v>0</v>
      </c>
      <c r="O92" s="1">
        <f t="shared" si="23"/>
        <v>0</v>
      </c>
      <c r="P92" s="1">
        <f t="shared" si="16"/>
        <v>24.9</v>
      </c>
      <c r="Q92" s="1">
        <f t="shared" si="17"/>
        <v>0</v>
      </c>
      <c r="R92" s="1">
        <f t="shared" si="18"/>
        <v>0</v>
      </c>
      <c r="S92" s="1">
        <f t="shared" si="19"/>
        <v>0</v>
      </c>
      <c r="T92" s="1">
        <f t="shared" si="20"/>
        <v>0</v>
      </c>
      <c r="U92" s="1">
        <f t="shared" si="21"/>
        <v>0</v>
      </c>
      <c r="V92" s="1">
        <f t="shared" si="22"/>
        <v>0</v>
      </c>
    </row>
    <row r="93" spans="1:22">
      <c r="A93" s="5">
        <v>39773</v>
      </c>
      <c r="B93" s="1"/>
      <c r="D93" s="1">
        <v>30</v>
      </c>
      <c r="E93" t="s">
        <v>56</v>
      </c>
      <c r="F93" t="s">
        <v>5</v>
      </c>
      <c r="G93" s="13" t="s">
        <v>214</v>
      </c>
      <c r="K93" s="1">
        <f t="shared" si="12"/>
        <v>0</v>
      </c>
      <c r="L93" s="1">
        <f t="shared" si="13"/>
        <v>0</v>
      </c>
      <c r="M93" s="1">
        <f t="shared" si="14"/>
        <v>0</v>
      </c>
      <c r="N93" s="1">
        <f t="shared" si="15"/>
        <v>0</v>
      </c>
      <c r="O93" s="1">
        <f t="shared" si="23"/>
        <v>0</v>
      </c>
      <c r="P93" s="1">
        <f t="shared" si="16"/>
        <v>30</v>
      </c>
      <c r="Q93" s="1">
        <f t="shared" si="17"/>
        <v>0</v>
      </c>
      <c r="R93" s="1">
        <f t="shared" si="18"/>
        <v>0</v>
      </c>
      <c r="S93" s="1">
        <f t="shared" si="19"/>
        <v>0</v>
      </c>
      <c r="T93" s="1">
        <f t="shared" si="20"/>
        <v>0</v>
      </c>
      <c r="U93" s="1">
        <f t="shared" si="21"/>
        <v>30</v>
      </c>
      <c r="V93" s="1">
        <f t="shared" si="22"/>
        <v>0</v>
      </c>
    </row>
    <row r="94" spans="1:22">
      <c r="A94" s="5">
        <v>39776</v>
      </c>
      <c r="B94" s="1"/>
      <c r="D94" s="1">
        <v>24.9</v>
      </c>
      <c r="E94" t="s">
        <v>20</v>
      </c>
      <c r="F94" t="s">
        <v>5</v>
      </c>
      <c r="G94" t="s">
        <v>343</v>
      </c>
      <c r="K94" s="1">
        <f t="shared" si="12"/>
        <v>24.9</v>
      </c>
      <c r="L94" s="1">
        <f t="shared" si="13"/>
        <v>0</v>
      </c>
      <c r="M94" s="1">
        <f t="shared" si="14"/>
        <v>0</v>
      </c>
      <c r="N94" s="1">
        <f>IF(G94="caixa",D94,0)</f>
        <v>0</v>
      </c>
      <c r="O94" s="1">
        <f>IF(G94="bb",D94,0)</f>
        <v>0</v>
      </c>
      <c r="P94" s="1">
        <f>IF(G94="bradesco",D94,0)</f>
        <v>0</v>
      </c>
      <c r="Q94" s="1">
        <f>IF(G94="banco real",D94,0)</f>
        <v>0</v>
      </c>
      <c r="R94" s="1">
        <f>IF(G94="itau",D94,0)</f>
        <v>0</v>
      </c>
      <c r="S94" s="1">
        <f>IF(G94="pseg",D94,0)</f>
        <v>0</v>
      </c>
      <c r="T94" s="1">
        <f t="shared" si="20"/>
        <v>0</v>
      </c>
      <c r="U94" s="1">
        <f t="shared" si="21"/>
        <v>0</v>
      </c>
      <c r="V94" s="1">
        <f t="shared" si="22"/>
        <v>0</v>
      </c>
    </row>
    <row r="95" spans="1:22">
      <c r="A95" s="5">
        <v>39776</v>
      </c>
      <c r="B95" s="1"/>
      <c r="D95" s="1">
        <v>44.9</v>
      </c>
      <c r="E95" t="s">
        <v>20</v>
      </c>
      <c r="F95" t="s">
        <v>5</v>
      </c>
      <c r="G95" s="13" t="s">
        <v>76</v>
      </c>
      <c r="K95" s="1">
        <f t="shared" si="12"/>
        <v>44.9</v>
      </c>
      <c r="L95" s="1">
        <f t="shared" si="13"/>
        <v>0</v>
      </c>
      <c r="M95" s="1">
        <f t="shared" si="14"/>
        <v>0</v>
      </c>
      <c r="N95" s="1">
        <f t="shared" si="15"/>
        <v>0</v>
      </c>
      <c r="O95" s="1">
        <f t="shared" si="23"/>
        <v>0</v>
      </c>
      <c r="P95" s="1">
        <f t="shared" si="16"/>
        <v>44.9</v>
      </c>
      <c r="Q95" s="1">
        <f t="shared" si="17"/>
        <v>0</v>
      </c>
      <c r="R95" s="1">
        <f t="shared" si="18"/>
        <v>0</v>
      </c>
      <c r="S95" s="1">
        <f t="shared" si="19"/>
        <v>0</v>
      </c>
      <c r="T95" s="1">
        <f t="shared" si="20"/>
        <v>0</v>
      </c>
      <c r="U95" s="1">
        <f t="shared" si="21"/>
        <v>0</v>
      </c>
      <c r="V95" s="1">
        <f t="shared" si="22"/>
        <v>0</v>
      </c>
    </row>
    <row r="96" spans="1:22">
      <c r="A96" s="5">
        <v>39776</v>
      </c>
      <c r="B96" s="1"/>
      <c r="D96" s="1">
        <v>11.9</v>
      </c>
      <c r="E96" t="s">
        <v>20</v>
      </c>
      <c r="F96" t="s">
        <v>5</v>
      </c>
      <c r="G96" s="13" t="s">
        <v>197</v>
      </c>
      <c r="K96" s="1">
        <f t="shared" si="12"/>
        <v>11.9</v>
      </c>
      <c r="L96" s="1">
        <f t="shared" si="13"/>
        <v>0</v>
      </c>
      <c r="M96" s="1">
        <f t="shared" si="14"/>
        <v>0</v>
      </c>
      <c r="N96" s="1">
        <f t="shared" si="15"/>
        <v>0</v>
      </c>
      <c r="O96" s="1">
        <f t="shared" si="23"/>
        <v>0</v>
      </c>
      <c r="P96" s="1">
        <f t="shared" si="16"/>
        <v>11.9</v>
      </c>
      <c r="Q96" s="1">
        <f t="shared" si="17"/>
        <v>0</v>
      </c>
      <c r="R96" s="1">
        <f t="shared" si="18"/>
        <v>0</v>
      </c>
      <c r="S96" s="1">
        <f t="shared" si="19"/>
        <v>0</v>
      </c>
      <c r="T96" s="1">
        <f t="shared" si="20"/>
        <v>0</v>
      </c>
      <c r="U96" s="1">
        <f t="shared" si="21"/>
        <v>0</v>
      </c>
      <c r="V96" s="1">
        <f t="shared" si="22"/>
        <v>0</v>
      </c>
    </row>
    <row r="97" spans="1:22">
      <c r="A97" s="5">
        <v>39776</v>
      </c>
      <c r="B97" s="1"/>
      <c r="D97" s="1">
        <v>33.9</v>
      </c>
      <c r="E97" t="s">
        <v>20</v>
      </c>
      <c r="F97" t="s">
        <v>13</v>
      </c>
      <c r="G97" s="13" t="s">
        <v>62</v>
      </c>
      <c r="K97" s="1">
        <f t="shared" si="12"/>
        <v>33.9</v>
      </c>
      <c r="L97" s="1">
        <f t="shared" si="13"/>
        <v>0</v>
      </c>
      <c r="M97" s="1">
        <f t="shared" si="14"/>
        <v>0</v>
      </c>
      <c r="N97" s="1">
        <f t="shared" si="15"/>
        <v>0</v>
      </c>
      <c r="O97" s="1">
        <f t="shared" si="23"/>
        <v>0</v>
      </c>
      <c r="P97" s="1">
        <f t="shared" si="16"/>
        <v>0</v>
      </c>
      <c r="Q97" s="1">
        <f t="shared" si="17"/>
        <v>33.9</v>
      </c>
      <c r="R97" s="1">
        <f t="shared" si="18"/>
        <v>0</v>
      </c>
      <c r="S97" s="1">
        <f t="shared" si="19"/>
        <v>0</v>
      </c>
      <c r="T97" s="1">
        <f t="shared" si="20"/>
        <v>0</v>
      </c>
      <c r="U97" s="1">
        <f t="shared" si="21"/>
        <v>0</v>
      </c>
      <c r="V97" s="1">
        <f t="shared" si="22"/>
        <v>0</v>
      </c>
    </row>
    <row r="98" spans="1:22">
      <c r="A98" s="5">
        <v>39776</v>
      </c>
      <c r="B98" s="1"/>
      <c r="D98" s="1">
        <v>24.9</v>
      </c>
      <c r="E98" t="s">
        <v>20</v>
      </c>
      <c r="F98" t="s">
        <v>6</v>
      </c>
      <c r="G98" s="13" t="s">
        <v>251</v>
      </c>
      <c r="K98" s="1">
        <f t="shared" si="12"/>
        <v>24.9</v>
      </c>
      <c r="L98" s="1">
        <f t="shared" si="13"/>
        <v>0</v>
      </c>
      <c r="M98" s="1">
        <f t="shared" si="14"/>
        <v>0</v>
      </c>
      <c r="N98" s="1">
        <f t="shared" si="15"/>
        <v>0</v>
      </c>
      <c r="O98" s="1">
        <f t="shared" si="23"/>
        <v>24.9</v>
      </c>
      <c r="P98" s="1">
        <f t="shared" si="16"/>
        <v>0</v>
      </c>
      <c r="Q98" s="1">
        <f t="shared" si="17"/>
        <v>0</v>
      </c>
      <c r="R98" s="1">
        <f t="shared" si="18"/>
        <v>0</v>
      </c>
      <c r="S98" s="1">
        <f t="shared" si="19"/>
        <v>0</v>
      </c>
      <c r="T98" s="1">
        <f t="shared" si="20"/>
        <v>0</v>
      </c>
      <c r="U98" s="1">
        <f t="shared" si="21"/>
        <v>0</v>
      </c>
      <c r="V98" s="1">
        <f t="shared" si="22"/>
        <v>0</v>
      </c>
    </row>
    <row r="99" spans="1:22">
      <c r="A99" s="5">
        <v>39776</v>
      </c>
      <c r="B99" s="1"/>
      <c r="D99" s="1">
        <v>24.9</v>
      </c>
      <c r="E99" t="s">
        <v>20</v>
      </c>
      <c r="F99" t="s">
        <v>6</v>
      </c>
      <c r="G99" s="13" t="s">
        <v>285</v>
      </c>
      <c r="K99" s="1">
        <f t="shared" si="12"/>
        <v>24.9</v>
      </c>
      <c r="L99" s="1">
        <f t="shared" si="13"/>
        <v>0</v>
      </c>
      <c r="M99" s="1">
        <f t="shared" si="14"/>
        <v>0</v>
      </c>
      <c r="N99" s="1">
        <f t="shared" si="15"/>
        <v>0</v>
      </c>
      <c r="O99" s="1">
        <f t="shared" si="23"/>
        <v>24.9</v>
      </c>
      <c r="P99" s="1">
        <f t="shared" si="16"/>
        <v>0</v>
      </c>
      <c r="Q99" s="1">
        <f t="shared" si="17"/>
        <v>0</v>
      </c>
      <c r="R99" s="1">
        <f t="shared" si="18"/>
        <v>0</v>
      </c>
      <c r="S99" s="1">
        <f t="shared" si="19"/>
        <v>0</v>
      </c>
      <c r="T99" s="1">
        <f t="shared" si="20"/>
        <v>0</v>
      </c>
      <c r="U99" s="1">
        <f t="shared" si="21"/>
        <v>0</v>
      </c>
      <c r="V99" s="1">
        <f t="shared" si="22"/>
        <v>0</v>
      </c>
    </row>
    <row r="100" spans="1:22">
      <c r="A100" s="5">
        <v>39776</v>
      </c>
      <c r="B100" s="1"/>
      <c r="D100" s="1">
        <v>24.9</v>
      </c>
      <c r="E100" t="s">
        <v>20</v>
      </c>
      <c r="F100" t="s">
        <v>5</v>
      </c>
      <c r="G100" s="16" t="s">
        <v>344</v>
      </c>
      <c r="K100" s="1">
        <f t="shared" si="12"/>
        <v>24.9</v>
      </c>
      <c r="L100" s="1">
        <f t="shared" si="13"/>
        <v>0</v>
      </c>
      <c r="M100" s="1">
        <f t="shared" si="14"/>
        <v>0</v>
      </c>
      <c r="N100" s="1">
        <f t="shared" si="15"/>
        <v>0</v>
      </c>
      <c r="O100" s="1">
        <f t="shared" si="23"/>
        <v>0</v>
      </c>
      <c r="P100" s="1">
        <f t="shared" si="16"/>
        <v>24.9</v>
      </c>
      <c r="Q100" s="1">
        <f t="shared" si="17"/>
        <v>0</v>
      </c>
      <c r="R100" s="1">
        <f t="shared" si="18"/>
        <v>0</v>
      </c>
      <c r="S100" s="1">
        <f t="shared" si="19"/>
        <v>0</v>
      </c>
      <c r="T100" s="1">
        <f t="shared" si="20"/>
        <v>0</v>
      </c>
      <c r="U100" s="1">
        <f t="shared" si="21"/>
        <v>0</v>
      </c>
      <c r="V100" s="1">
        <f t="shared" si="22"/>
        <v>0</v>
      </c>
    </row>
    <row r="101" spans="1:22">
      <c r="A101" s="5">
        <v>39776</v>
      </c>
      <c r="B101" s="1"/>
      <c r="D101" s="1">
        <v>30</v>
      </c>
      <c r="E101" t="s">
        <v>20</v>
      </c>
      <c r="F101" t="s">
        <v>5</v>
      </c>
      <c r="G101" s="16" t="s">
        <v>344</v>
      </c>
      <c r="K101" s="1">
        <f t="shared" si="12"/>
        <v>30</v>
      </c>
      <c r="L101" s="1">
        <f t="shared" si="13"/>
        <v>0</v>
      </c>
      <c r="M101" s="1">
        <f t="shared" si="14"/>
        <v>0</v>
      </c>
      <c r="N101" s="1">
        <f t="shared" si="15"/>
        <v>0</v>
      </c>
      <c r="O101" s="1">
        <f t="shared" si="23"/>
        <v>0</v>
      </c>
      <c r="P101" s="1">
        <f t="shared" si="16"/>
        <v>30</v>
      </c>
      <c r="Q101" s="1">
        <f t="shared" si="17"/>
        <v>0</v>
      </c>
      <c r="R101" s="1">
        <f t="shared" si="18"/>
        <v>0</v>
      </c>
      <c r="S101" s="1">
        <f t="shared" si="19"/>
        <v>0</v>
      </c>
      <c r="T101" s="1">
        <f t="shared" si="20"/>
        <v>0</v>
      </c>
      <c r="U101" s="1">
        <f t="shared" si="21"/>
        <v>0</v>
      </c>
      <c r="V101" s="1">
        <f t="shared" si="22"/>
        <v>0</v>
      </c>
    </row>
    <row r="102" spans="1:22">
      <c r="A102" s="5">
        <v>39777</v>
      </c>
      <c r="B102" s="1"/>
      <c r="D102" s="1">
        <v>24.9</v>
      </c>
      <c r="E102" t="s">
        <v>20</v>
      </c>
      <c r="F102" t="s">
        <v>5</v>
      </c>
      <c r="G102" s="13" t="s">
        <v>170</v>
      </c>
      <c r="K102" s="1">
        <f t="shared" si="12"/>
        <v>24.9</v>
      </c>
      <c r="L102" s="1">
        <f t="shared" si="13"/>
        <v>0</v>
      </c>
      <c r="M102" s="1">
        <f t="shared" si="14"/>
        <v>0</v>
      </c>
      <c r="N102" s="1">
        <f t="shared" si="15"/>
        <v>0</v>
      </c>
      <c r="O102" s="1">
        <f t="shared" si="23"/>
        <v>0</v>
      </c>
      <c r="P102" s="1">
        <f t="shared" si="16"/>
        <v>24.9</v>
      </c>
      <c r="Q102" s="1">
        <f t="shared" si="17"/>
        <v>0</v>
      </c>
      <c r="R102" s="1">
        <f t="shared" si="18"/>
        <v>0</v>
      </c>
      <c r="S102" s="1">
        <f t="shared" si="19"/>
        <v>0</v>
      </c>
      <c r="T102" s="1">
        <f t="shared" si="20"/>
        <v>0</v>
      </c>
      <c r="U102" s="1">
        <f t="shared" si="21"/>
        <v>0</v>
      </c>
      <c r="V102" s="1">
        <f t="shared" si="22"/>
        <v>0</v>
      </c>
    </row>
    <row r="103" spans="1:22">
      <c r="A103" s="5">
        <v>39777</v>
      </c>
      <c r="B103" s="1"/>
      <c r="D103" s="1">
        <v>23.9</v>
      </c>
      <c r="E103" t="s">
        <v>20</v>
      </c>
      <c r="F103" t="s">
        <v>5</v>
      </c>
      <c r="G103" s="13" t="s">
        <v>345</v>
      </c>
      <c r="K103" s="1">
        <f t="shared" si="12"/>
        <v>23.9</v>
      </c>
      <c r="L103" s="1">
        <f t="shared" si="13"/>
        <v>0</v>
      </c>
      <c r="M103" s="1">
        <f t="shared" si="14"/>
        <v>0</v>
      </c>
      <c r="N103" s="1">
        <f t="shared" si="15"/>
        <v>0</v>
      </c>
      <c r="O103" s="1">
        <f t="shared" si="23"/>
        <v>0</v>
      </c>
      <c r="P103" s="1">
        <f t="shared" si="16"/>
        <v>23.9</v>
      </c>
      <c r="Q103" s="1">
        <f t="shared" si="17"/>
        <v>0</v>
      </c>
      <c r="R103" s="1">
        <f t="shared" si="18"/>
        <v>0</v>
      </c>
      <c r="S103" s="1">
        <f t="shared" si="19"/>
        <v>0</v>
      </c>
      <c r="T103" s="1">
        <f t="shared" si="20"/>
        <v>0</v>
      </c>
      <c r="U103" s="1">
        <f t="shared" si="21"/>
        <v>0</v>
      </c>
      <c r="V103" s="1">
        <f t="shared" si="22"/>
        <v>0</v>
      </c>
    </row>
    <row r="104" spans="1:22">
      <c r="A104" s="5">
        <v>39777</v>
      </c>
      <c r="B104" s="1"/>
      <c r="D104" s="1">
        <v>24.9</v>
      </c>
      <c r="E104" t="s">
        <v>20</v>
      </c>
      <c r="F104" t="s">
        <v>7</v>
      </c>
      <c r="G104" s="13" t="s">
        <v>174</v>
      </c>
      <c r="K104" s="1">
        <f t="shared" si="12"/>
        <v>24.9</v>
      </c>
      <c r="L104" s="1">
        <f t="shared" si="13"/>
        <v>0</v>
      </c>
      <c r="M104" s="1">
        <f t="shared" si="14"/>
        <v>0</v>
      </c>
      <c r="N104" s="1">
        <f t="shared" si="15"/>
        <v>24.9</v>
      </c>
      <c r="O104" s="1">
        <f t="shared" si="23"/>
        <v>0</v>
      </c>
      <c r="P104" s="1">
        <f t="shared" si="16"/>
        <v>0</v>
      </c>
      <c r="Q104" s="1">
        <f t="shared" si="17"/>
        <v>0</v>
      </c>
      <c r="R104" s="1">
        <f t="shared" si="18"/>
        <v>0</v>
      </c>
      <c r="S104" s="1">
        <f t="shared" si="19"/>
        <v>0</v>
      </c>
      <c r="T104" s="1">
        <f t="shared" si="20"/>
        <v>0</v>
      </c>
      <c r="U104" s="1">
        <f t="shared" si="21"/>
        <v>0</v>
      </c>
      <c r="V104" s="1">
        <f t="shared" si="22"/>
        <v>0</v>
      </c>
    </row>
    <row r="105" spans="1:22">
      <c r="A105" s="5">
        <v>39778</v>
      </c>
      <c r="B105" s="1"/>
      <c r="D105" s="1">
        <v>21.9</v>
      </c>
      <c r="E105" t="s">
        <v>20</v>
      </c>
      <c r="F105" t="s">
        <v>5</v>
      </c>
      <c r="G105" s="13" t="s">
        <v>138</v>
      </c>
      <c r="K105" s="1">
        <f t="shared" si="12"/>
        <v>21.9</v>
      </c>
      <c r="L105" s="1">
        <f t="shared" si="13"/>
        <v>0</v>
      </c>
      <c r="M105" s="1">
        <f t="shared" si="14"/>
        <v>0</v>
      </c>
      <c r="N105" s="1">
        <f t="shared" si="15"/>
        <v>0</v>
      </c>
      <c r="O105" s="1">
        <f t="shared" si="23"/>
        <v>0</v>
      </c>
      <c r="P105" s="1">
        <f t="shared" si="16"/>
        <v>21.9</v>
      </c>
      <c r="Q105" s="1">
        <f t="shared" si="17"/>
        <v>0</v>
      </c>
      <c r="R105" s="1">
        <f t="shared" si="18"/>
        <v>0</v>
      </c>
      <c r="S105" s="1">
        <f t="shared" si="19"/>
        <v>0</v>
      </c>
      <c r="T105" s="1">
        <f t="shared" si="20"/>
        <v>0</v>
      </c>
      <c r="U105" s="1">
        <f t="shared" si="21"/>
        <v>0</v>
      </c>
      <c r="V105" s="1">
        <f t="shared" si="22"/>
        <v>0</v>
      </c>
    </row>
    <row r="106" spans="1:22">
      <c r="A106" s="5">
        <v>39777</v>
      </c>
      <c r="B106" s="1"/>
      <c r="D106" s="1">
        <v>9.9</v>
      </c>
      <c r="E106" t="s">
        <v>20</v>
      </c>
      <c r="F106" t="s">
        <v>5</v>
      </c>
      <c r="G106" s="13" t="s">
        <v>215</v>
      </c>
      <c r="K106" s="1">
        <f t="shared" si="12"/>
        <v>9.9</v>
      </c>
      <c r="L106" s="1">
        <f t="shared" si="13"/>
        <v>0</v>
      </c>
      <c r="M106" s="1">
        <f t="shared" si="14"/>
        <v>0</v>
      </c>
      <c r="N106" s="1">
        <f t="shared" si="15"/>
        <v>0</v>
      </c>
      <c r="O106" s="1">
        <f t="shared" si="23"/>
        <v>0</v>
      </c>
      <c r="P106" s="1">
        <f t="shared" si="16"/>
        <v>9.9</v>
      </c>
      <c r="Q106" s="1">
        <f t="shared" si="17"/>
        <v>0</v>
      </c>
      <c r="R106" s="1">
        <f t="shared" si="18"/>
        <v>0</v>
      </c>
      <c r="S106" s="1">
        <f t="shared" si="19"/>
        <v>0</v>
      </c>
      <c r="T106" s="1">
        <f t="shared" si="20"/>
        <v>0</v>
      </c>
      <c r="U106" s="1">
        <f t="shared" si="21"/>
        <v>0</v>
      </c>
      <c r="V106" s="1">
        <f t="shared" si="22"/>
        <v>0</v>
      </c>
    </row>
    <row r="107" spans="1:22">
      <c r="A107" s="5">
        <v>39777</v>
      </c>
      <c r="B107" s="1"/>
      <c r="D107" s="1">
        <v>9.9</v>
      </c>
      <c r="E107" t="s">
        <v>20</v>
      </c>
      <c r="F107" t="s">
        <v>5</v>
      </c>
      <c r="G107" s="13" t="s">
        <v>205</v>
      </c>
      <c r="K107" s="1">
        <f t="shared" si="12"/>
        <v>9.9</v>
      </c>
      <c r="L107" s="1">
        <f t="shared" si="13"/>
        <v>0</v>
      </c>
      <c r="M107" s="1">
        <f t="shared" si="14"/>
        <v>0</v>
      </c>
      <c r="N107" s="1">
        <f t="shared" si="15"/>
        <v>0</v>
      </c>
      <c r="O107" s="1">
        <f t="shared" si="23"/>
        <v>0</v>
      </c>
      <c r="P107" s="1">
        <f t="shared" si="16"/>
        <v>9.9</v>
      </c>
      <c r="Q107" s="1">
        <f t="shared" si="17"/>
        <v>0</v>
      </c>
      <c r="R107" s="1">
        <f t="shared" si="18"/>
        <v>0</v>
      </c>
      <c r="S107" s="1">
        <f t="shared" si="19"/>
        <v>0</v>
      </c>
      <c r="T107" s="1">
        <f t="shared" si="20"/>
        <v>0</v>
      </c>
      <c r="U107" s="1">
        <f t="shared" si="21"/>
        <v>0</v>
      </c>
      <c r="V107" s="1">
        <f t="shared" si="22"/>
        <v>0</v>
      </c>
    </row>
    <row r="108" spans="1:22">
      <c r="A108" s="5">
        <v>39777</v>
      </c>
      <c r="B108" s="1"/>
      <c r="D108" s="1">
        <v>24.9</v>
      </c>
      <c r="E108" t="s">
        <v>20</v>
      </c>
      <c r="F108" t="s">
        <v>5</v>
      </c>
      <c r="G108" s="13" t="s">
        <v>254</v>
      </c>
      <c r="K108" s="1">
        <f t="shared" si="12"/>
        <v>24.9</v>
      </c>
      <c r="L108" s="1">
        <f t="shared" si="13"/>
        <v>0</v>
      </c>
      <c r="M108" s="1">
        <f t="shared" si="14"/>
        <v>0</v>
      </c>
      <c r="N108" s="1">
        <f t="shared" si="15"/>
        <v>0</v>
      </c>
      <c r="O108" s="1">
        <f t="shared" si="23"/>
        <v>0</v>
      </c>
      <c r="P108" s="1">
        <f t="shared" si="16"/>
        <v>24.9</v>
      </c>
      <c r="Q108" s="1">
        <f t="shared" si="17"/>
        <v>0</v>
      </c>
      <c r="R108" s="1">
        <f t="shared" si="18"/>
        <v>0</v>
      </c>
      <c r="S108" s="1">
        <f t="shared" si="19"/>
        <v>0</v>
      </c>
      <c r="T108" s="1">
        <f t="shared" si="20"/>
        <v>0</v>
      </c>
      <c r="U108" s="1">
        <f t="shared" si="21"/>
        <v>0</v>
      </c>
      <c r="V108" s="1">
        <f t="shared" si="22"/>
        <v>0</v>
      </c>
    </row>
    <row r="109" spans="1:22">
      <c r="A109" s="5">
        <v>39778</v>
      </c>
      <c r="B109" s="1"/>
      <c r="D109" s="1">
        <v>24.9</v>
      </c>
      <c r="E109" t="s">
        <v>20</v>
      </c>
      <c r="F109" t="s">
        <v>8</v>
      </c>
      <c r="G109" s="13" t="s">
        <v>240</v>
      </c>
      <c r="K109" s="1">
        <f t="shared" si="12"/>
        <v>24.9</v>
      </c>
      <c r="L109" s="1">
        <f t="shared" si="13"/>
        <v>0</v>
      </c>
      <c r="M109" s="1">
        <f t="shared" si="14"/>
        <v>0</v>
      </c>
      <c r="N109" s="1">
        <f t="shared" si="15"/>
        <v>0</v>
      </c>
      <c r="O109" s="1">
        <f t="shared" si="23"/>
        <v>0</v>
      </c>
      <c r="P109" s="1">
        <f t="shared" si="16"/>
        <v>0</v>
      </c>
      <c r="Q109" s="1">
        <f t="shared" si="17"/>
        <v>0</v>
      </c>
      <c r="R109" s="1">
        <f t="shared" si="18"/>
        <v>24.9</v>
      </c>
      <c r="S109" s="1">
        <f t="shared" si="19"/>
        <v>0</v>
      </c>
      <c r="T109" s="1">
        <f t="shared" si="20"/>
        <v>0</v>
      </c>
      <c r="U109" s="1">
        <f t="shared" si="21"/>
        <v>0</v>
      </c>
      <c r="V109" s="1">
        <f t="shared" si="22"/>
        <v>0</v>
      </c>
    </row>
    <row r="110" spans="1:22">
      <c r="A110" s="5">
        <v>39778</v>
      </c>
      <c r="B110" s="1"/>
      <c r="D110" s="1">
        <v>44.9</v>
      </c>
      <c r="E110" t="s">
        <v>20</v>
      </c>
      <c r="F110" t="s">
        <v>5</v>
      </c>
      <c r="G110" s="13" t="s">
        <v>346</v>
      </c>
      <c r="K110" s="1">
        <f t="shared" si="12"/>
        <v>44.9</v>
      </c>
      <c r="L110" s="1">
        <f t="shared" si="13"/>
        <v>0</v>
      </c>
      <c r="M110" s="1">
        <f t="shared" si="14"/>
        <v>0</v>
      </c>
      <c r="N110" s="1">
        <f t="shared" si="15"/>
        <v>0</v>
      </c>
      <c r="O110" s="1">
        <f t="shared" si="23"/>
        <v>0</v>
      </c>
      <c r="P110" s="1">
        <f t="shared" si="16"/>
        <v>44.9</v>
      </c>
      <c r="Q110" s="1">
        <f t="shared" si="17"/>
        <v>0</v>
      </c>
      <c r="R110" s="1">
        <f t="shared" si="18"/>
        <v>0</v>
      </c>
      <c r="S110" s="1">
        <f t="shared" si="19"/>
        <v>0</v>
      </c>
      <c r="T110" s="1">
        <f t="shared" si="20"/>
        <v>0</v>
      </c>
      <c r="U110" s="1">
        <f t="shared" si="21"/>
        <v>0</v>
      </c>
      <c r="V110" s="1">
        <f t="shared" si="22"/>
        <v>0</v>
      </c>
    </row>
    <row r="111" spans="1:22">
      <c r="A111" s="5">
        <v>39778</v>
      </c>
      <c r="B111" s="1"/>
      <c r="D111" s="1">
        <v>24.9</v>
      </c>
      <c r="E111" t="s">
        <v>20</v>
      </c>
      <c r="F111" t="s">
        <v>7</v>
      </c>
      <c r="G111" s="13" t="s">
        <v>347</v>
      </c>
      <c r="K111" s="1">
        <f t="shared" si="12"/>
        <v>24.9</v>
      </c>
      <c r="L111" s="1">
        <f t="shared" si="13"/>
        <v>0</v>
      </c>
      <c r="M111" s="1">
        <f t="shared" si="14"/>
        <v>0</v>
      </c>
      <c r="N111" s="1">
        <f t="shared" si="15"/>
        <v>24.9</v>
      </c>
      <c r="O111" s="1">
        <f t="shared" si="23"/>
        <v>0</v>
      </c>
      <c r="P111" s="1">
        <f t="shared" si="16"/>
        <v>0</v>
      </c>
      <c r="Q111" s="1">
        <f t="shared" si="17"/>
        <v>0</v>
      </c>
      <c r="R111" s="1">
        <f t="shared" si="18"/>
        <v>0</v>
      </c>
      <c r="S111" s="1">
        <f t="shared" si="19"/>
        <v>0</v>
      </c>
      <c r="T111" s="1">
        <f t="shared" si="20"/>
        <v>0</v>
      </c>
      <c r="U111" s="1">
        <f t="shared" si="21"/>
        <v>0</v>
      </c>
      <c r="V111" s="1">
        <f t="shared" si="22"/>
        <v>0</v>
      </c>
    </row>
    <row r="112" spans="1:22">
      <c r="A112" s="5">
        <v>39778</v>
      </c>
      <c r="B112" s="1"/>
      <c r="D112" s="1">
        <v>24.9</v>
      </c>
      <c r="E112" t="s">
        <v>20</v>
      </c>
      <c r="F112" t="s">
        <v>5</v>
      </c>
      <c r="G112" s="13" t="s">
        <v>284</v>
      </c>
      <c r="K112" s="1">
        <f t="shared" si="12"/>
        <v>24.9</v>
      </c>
      <c r="L112" s="1">
        <f t="shared" si="13"/>
        <v>0</v>
      </c>
      <c r="M112" s="1">
        <f t="shared" si="14"/>
        <v>0</v>
      </c>
      <c r="N112" s="1">
        <f t="shared" si="15"/>
        <v>0</v>
      </c>
      <c r="O112" s="1">
        <f t="shared" si="23"/>
        <v>0</v>
      </c>
      <c r="P112" s="1">
        <f t="shared" si="16"/>
        <v>24.9</v>
      </c>
      <c r="Q112" s="1">
        <f t="shared" si="17"/>
        <v>0</v>
      </c>
      <c r="R112" s="1">
        <f t="shared" si="18"/>
        <v>0</v>
      </c>
      <c r="S112" s="1">
        <f t="shared" si="19"/>
        <v>0</v>
      </c>
      <c r="T112" s="1">
        <f t="shared" si="20"/>
        <v>0</v>
      </c>
      <c r="U112" s="1">
        <f t="shared" si="21"/>
        <v>0</v>
      </c>
      <c r="V112" s="1">
        <f t="shared" si="22"/>
        <v>0</v>
      </c>
    </row>
    <row r="113" spans="1:22">
      <c r="A113" s="5">
        <v>39778</v>
      </c>
      <c r="B113" s="1"/>
      <c r="D113" s="1">
        <v>15</v>
      </c>
      <c r="E113" t="s">
        <v>107</v>
      </c>
      <c r="F113" t="s">
        <v>5</v>
      </c>
      <c r="G113" s="13" t="s">
        <v>284</v>
      </c>
      <c r="K113" s="1">
        <f t="shared" si="12"/>
        <v>0</v>
      </c>
      <c r="L113" s="1">
        <f t="shared" si="13"/>
        <v>0</v>
      </c>
      <c r="M113" s="1">
        <f t="shared" si="14"/>
        <v>0</v>
      </c>
      <c r="N113" s="1">
        <f t="shared" si="15"/>
        <v>0</v>
      </c>
      <c r="O113" s="1">
        <f t="shared" si="23"/>
        <v>0</v>
      </c>
      <c r="P113" s="1">
        <f t="shared" si="16"/>
        <v>15</v>
      </c>
      <c r="Q113" s="1">
        <f t="shared" si="17"/>
        <v>0</v>
      </c>
      <c r="R113" s="1">
        <f t="shared" si="18"/>
        <v>0</v>
      </c>
      <c r="S113" s="1">
        <f t="shared" si="19"/>
        <v>0</v>
      </c>
      <c r="T113" s="1">
        <f t="shared" si="20"/>
        <v>0</v>
      </c>
      <c r="U113" s="1">
        <f t="shared" si="21"/>
        <v>0</v>
      </c>
      <c r="V113" s="1">
        <f t="shared" si="22"/>
        <v>0</v>
      </c>
    </row>
    <row r="114" spans="1:22">
      <c r="A114" s="5">
        <v>39779</v>
      </c>
      <c r="B114" s="1"/>
      <c r="D114" s="1">
        <v>19.899999999999999</v>
      </c>
      <c r="E114" t="s">
        <v>20</v>
      </c>
      <c r="F114" t="s">
        <v>5</v>
      </c>
      <c r="G114" s="13" t="s">
        <v>93</v>
      </c>
      <c r="K114" s="1">
        <f t="shared" si="12"/>
        <v>19.899999999999999</v>
      </c>
      <c r="L114" s="1">
        <f t="shared" si="13"/>
        <v>0</v>
      </c>
      <c r="M114" s="1">
        <f t="shared" si="14"/>
        <v>0</v>
      </c>
      <c r="N114" s="1">
        <f t="shared" si="15"/>
        <v>0</v>
      </c>
      <c r="O114" s="1">
        <f t="shared" si="23"/>
        <v>0</v>
      </c>
      <c r="P114" s="1">
        <f t="shared" si="16"/>
        <v>19.899999999999999</v>
      </c>
      <c r="Q114" s="1">
        <f t="shared" si="17"/>
        <v>0</v>
      </c>
      <c r="R114" s="1">
        <f t="shared" si="18"/>
        <v>0</v>
      </c>
      <c r="S114" s="1">
        <f t="shared" si="19"/>
        <v>0</v>
      </c>
      <c r="T114" s="1">
        <f t="shared" si="20"/>
        <v>0</v>
      </c>
      <c r="U114" s="1">
        <f t="shared" si="21"/>
        <v>0</v>
      </c>
      <c r="V114" s="1">
        <f t="shared" si="22"/>
        <v>0</v>
      </c>
    </row>
    <row r="115" spans="1:22">
      <c r="A115" s="5">
        <v>39779</v>
      </c>
      <c r="B115" s="1"/>
      <c r="D115" s="1">
        <v>370</v>
      </c>
      <c r="E115" t="s">
        <v>33</v>
      </c>
      <c r="F115" t="s">
        <v>33</v>
      </c>
      <c r="G115" s="13" t="s">
        <v>33</v>
      </c>
      <c r="K115" s="1">
        <f t="shared" si="12"/>
        <v>0</v>
      </c>
      <c r="L115" s="1">
        <f t="shared" si="13"/>
        <v>0</v>
      </c>
      <c r="M115" s="1">
        <f t="shared" si="14"/>
        <v>0</v>
      </c>
      <c r="N115" s="1">
        <f t="shared" si="15"/>
        <v>0</v>
      </c>
      <c r="O115" s="1">
        <f t="shared" si="23"/>
        <v>0</v>
      </c>
      <c r="P115" s="1">
        <f t="shared" si="16"/>
        <v>0</v>
      </c>
      <c r="Q115" s="1">
        <f t="shared" si="17"/>
        <v>0</v>
      </c>
      <c r="R115" s="1">
        <f t="shared" si="18"/>
        <v>0</v>
      </c>
      <c r="S115" s="1">
        <f t="shared" si="19"/>
        <v>370</v>
      </c>
      <c r="T115" s="1">
        <f t="shared" si="20"/>
        <v>0</v>
      </c>
      <c r="U115" s="1">
        <f t="shared" si="21"/>
        <v>0</v>
      </c>
      <c r="V115" s="1">
        <f t="shared" si="22"/>
        <v>0</v>
      </c>
    </row>
    <row r="116" spans="1:22">
      <c r="A116" s="5">
        <v>39779</v>
      </c>
      <c r="B116" s="1"/>
      <c r="D116" s="1">
        <v>24.9</v>
      </c>
      <c r="E116" t="s">
        <v>20</v>
      </c>
      <c r="F116" t="s">
        <v>6</v>
      </c>
      <c r="G116" s="16" t="s">
        <v>348</v>
      </c>
      <c r="K116" s="1">
        <f t="shared" si="12"/>
        <v>24.9</v>
      </c>
      <c r="L116" s="1">
        <f t="shared" si="13"/>
        <v>0</v>
      </c>
      <c r="M116" s="1">
        <f t="shared" si="14"/>
        <v>0</v>
      </c>
      <c r="N116" s="1">
        <f t="shared" si="15"/>
        <v>0</v>
      </c>
      <c r="O116" s="1">
        <f t="shared" si="23"/>
        <v>24.9</v>
      </c>
      <c r="P116" s="1">
        <f t="shared" si="16"/>
        <v>0</v>
      </c>
      <c r="Q116" s="1">
        <f t="shared" si="17"/>
        <v>0</v>
      </c>
      <c r="R116" s="1">
        <f t="shared" si="18"/>
        <v>0</v>
      </c>
      <c r="S116" s="1">
        <f t="shared" si="19"/>
        <v>0</v>
      </c>
      <c r="T116" s="1">
        <f t="shared" si="20"/>
        <v>0</v>
      </c>
      <c r="U116" s="1">
        <f t="shared" si="21"/>
        <v>0</v>
      </c>
      <c r="V116" s="1">
        <f t="shared" si="22"/>
        <v>0</v>
      </c>
    </row>
    <row r="117" spans="1:22">
      <c r="A117" s="5">
        <v>39779</v>
      </c>
      <c r="B117" s="1"/>
      <c r="D117" s="1">
        <v>30</v>
      </c>
      <c r="E117" t="s">
        <v>56</v>
      </c>
      <c r="F117" t="s">
        <v>6</v>
      </c>
      <c r="G117" s="13" t="s">
        <v>348</v>
      </c>
      <c r="K117" s="1">
        <f t="shared" si="12"/>
        <v>0</v>
      </c>
      <c r="L117" s="1">
        <f t="shared" si="13"/>
        <v>0</v>
      </c>
      <c r="M117" s="1">
        <f t="shared" si="14"/>
        <v>0</v>
      </c>
      <c r="N117" s="1">
        <f t="shared" si="15"/>
        <v>0</v>
      </c>
      <c r="O117" s="1">
        <f t="shared" si="23"/>
        <v>30</v>
      </c>
      <c r="P117" s="1">
        <f t="shared" si="16"/>
        <v>0</v>
      </c>
      <c r="Q117" s="1">
        <f t="shared" si="17"/>
        <v>0</v>
      </c>
      <c r="R117" s="1">
        <f t="shared" si="18"/>
        <v>0</v>
      </c>
      <c r="S117" s="1">
        <f t="shared" si="19"/>
        <v>0</v>
      </c>
      <c r="T117" s="1">
        <f t="shared" si="20"/>
        <v>0</v>
      </c>
      <c r="U117" s="1">
        <f t="shared" si="21"/>
        <v>30</v>
      </c>
      <c r="V117" s="1">
        <f t="shared" si="22"/>
        <v>0</v>
      </c>
    </row>
    <row r="118" spans="1:22">
      <c r="A118" s="5">
        <v>39779</v>
      </c>
      <c r="B118" s="1"/>
      <c r="D118" s="1">
        <v>10</v>
      </c>
      <c r="E118" t="s">
        <v>20</v>
      </c>
      <c r="F118" t="s">
        <v>5</v>
      </c>
      <c r="G118" s="13" t="s">
        <v>349</v>
      </c>
      <c r="K118" s="1">
        <f t="shared" si="12"/>
        <v>10</v>
      </c>
      <c r="L118" s="1">
        <f t="shared" si="13"/>
        <v>0</v>
      </c>
      <c r="M118" s="1">
        <f t="shared" si="14"/>
        <v>0</v>
      </c>
      <c r="N118" s="1">
        <f t="shared" si="15"/>
        <v>0</v>
      </c>
      <c r="O118" s="1">
        <f t="shared" si="23"/>
        <v>0</v>
      </c>
      <c r="P118" s="1">
        <f t="shared" si="16"/>
        <v>10</v>
      </c>
      <c r="Q118" s="1">
        <f t="shared" si="17"/>
        <v>0</v>
      </c>
      <c r="R118" s="1">
        <f t="shared" si="18"/>
        <v>0</v>
      </c>
      <c r="S118" s="1">
        <f t="shared" si="19"/>
        <v>0</v>
      </c>
      <c r="T118" s="1">
        <f t="shared" si="20"/>
        <v>0</v>
      </c>
      <c r="U118" s="1">
        <f t="shared" si="21"/>
        <v>0</v>
      </c>
      <c r="V118" s="1">
        <f t="shared" si="22"/>
        <v>0</v>
      </c>
    </row>
    <row r="119" spans="1:22">
      <c r="A119" s="5">
        <v>39780</v>
      </c>
      <c r="B119" s="1"/>
      <c r="D119" s="1">
        <v>24.9</v>
      </c>
      <c r="E119" t="s">
        <v>20</v>
      </c>
      <c r="F119" t="s">
        <v>8</v>
      </c>
      <c r="G119" t="s">
        <v>108</v>
      </c>
      <c r="K119" s="1">
        <f t="shared" si="12"/>
        <v>24.9</v>
      </c>
      <c r="L119" s="1">
        <f t="shared" si="13"/>
        <v>0</v>
      </c>
      <c r="M119" s="1">
        <f t="shared" si="14"/>
        <v>0</v>
      </c>
      <c r="N119" s="1">
        <f>IF(G119="caixa",D119,0)</f>
        <v>0</v>
      </c>
      <c r="O119" s="1">
        <f>IF(G119="bb",D119,0)</f>
        <v>0</v>
      </c>
      <c r="P119" s="1">
        <f>IF(G119="bradesco",D119,0)</f>
        <v>0</v>
      </c>
      <c r="Q119" s="1">
        <f>IF(G119="banco real",D119,0)</f>
        <v>0</v>
      </c>
      <c r="R119" s="1">
        <f>IF(G119="itau",D119,0)</f>
        <v>0</v>
      </c>
      <c r="S119" s="1">
        <f>IF(G119="pseg",D119,0)</f>
        <v>0</v>
      </c>
      <c r="T119" s="1">
        <f t="shared" si="20"/>
        <v>0</v>
      </c>
      <c r="U119" s="1">
        <f t="shared" si="21"/>
        <v>0</v>
      </c>
      <c r="V119" s="1">
        <f t="shared" si="22"/>
        <v>0</v>
      </c>
    </row>
    <row r="120" spans="1:22">
      <c r="A120" s="5">
        <v>39779</v>
      </c>
      <c r="B120" s="1"/>
      <c r="D120" s="1">
        <v>64.900000000000006</v>
      </c>
      <c r="E120" t="s">
        <v>20</v>
      </c>
      <c r="F120" t="s">
        <v>6</v>
      </c>
      <c r="G120" s="13" t="s">
        <v>308</v>
      </c>
      <c r="K120" s="1">
        <f t="shared" si="12"/>
        <v>64.900000000000006</v>
      </c>
      <c r="L120" s="1">
        <f t="shared" si="13"/>
        <v>0</v>
      </c>
      <c r="M120" s="1">
        <f t="shared" si="14"/>
        <v>0</v>
      </c>
      <c r="N120" s="1">
        <f t="shared" si="15"/>
        <v>0</v>
      </c>
      <c r="O120" s="1">
        <f t="shared" si="23"/>
        <v>64.900000000000006</v>
      </c>
      <c r="P120" s="1">
        <f t="shared" si="16"/>
        <v>0</v>
      </c>
      <c r="Q120" s="1">
        <f t="shared" si="17"/>
        <v>0</v>
      </c>
      <c r="R120" s="1">
        <f t="shared" si="18"/>
        <v>0</v>
      </c>
      <c r="S120" s="1">
        <f t="shared" si="19"/>
        <v>0</v>
      </c>
      <c r="T120" s="1">
        <f t="shared" si="20"/>
        <v>0</v>
      </c>
      <c r="U120" s="1">
        <f t="shared" si="21"/>
        <v>0</v>
      </c>
      <c r="V120" s="1">
        <f t="shared" si="22"/>
        <v>0</v>
      </c>
    </row>
    <row r="121" spans="1:22">
      <c r="A121" s="5">
        <v>39780</v>
      </c>
      <c r="B121" s="1"/>
      <c r="D121" s="1">
        <v>24.9</v>
      </c>
      <c r="E121" t="s">
        <v>20</v>
      </c>
      <c r="F121" t="s">
        <v>5</v>
      </c>
      <c r="G121" s="13" t="s">
        <v>247</v>
      </c>
      <c r="K121" s="1">
        <f t="shared" si="12"/>
        <v>24.9</v>
      </c>
      <c r="L121" s="1">
        <f t="shared" si="13"/>
        <v>0</v>
      </c>
      <c r="M121" s="1">
        <f t="shared" si="14"/>
        <v>0</v>
      </c>
      <c r="N121" s="1">
        <f t="shared" si="15"/>
        <v>0</v>
      </c>
      <c r="O121" s="1">
        <f t="shared" si="23"/>
        <v>0</v>
      </c>
      <c r="P121" s="1">
        <f t="shared" si="16"/>
        <v>24.9</v>
      </c>
      <c r="Q121" s="1">
        <f t="shared" si="17"/>
        <v>0</v>
      </c>
      <c r="R121" s="1">
        <f t="shared" si="18"/>
        <v>0</v>
      </c>
      <c r="S121" s="1">
        <f t="shared" si="19"/>
        <v>0</v>
      </c>
      <c r="T121" s="1">
        <f t="shared" si="20"/>
        <v>0</v>
      </c>
      <c r="U121" s="1">
        <f t="shared" si="21"/>
        <v>0</v>
      </c>
      <c r="V121" s="1">
        <f t="shared" si="22"/>
        <v>0</v>
      </c>
    </row>
    <row r="122" spans="1:22">
      <c r="A122" s="5">
        <v>39780</v>
      </c>
      <c r="B122" s="1"/>
      <c r="D122" s="1">
        <v>12.9</v>
      </c>
      <c r="E122" t="s">
        <v>20</v>
      </c>
      <c r="F122" t="s">
        <v>6</v>
      </c>
      <c r="G122" s="13" t="s">
        <v>73</v>
      </c>
      <c r="K122" s="1">
        <f t="shared" si="12"/>
        <v>12.9</v>
      </c>
      <c r="L122" s="1">
        <f t="shared" si="13"/>
        <v>0</v>
      </c>
      <c r="M122" s="1">
        <f t="shared" si="14"/>
        <v>0</v>
      </c>
      <c r="N122" s="1">
        <f t="shared" si="15"/>
        <v>0</v>
      </c>
      <c r="O122" s="1">
        <f t="shared" si="23"/>
        <v>12.9</v>
      </c>
      <c r="P122" s="1">
        <f t="shared" si="16"/>
        <v>0</v>
      </c>
      <c r="Q122" s="1">
        <f t="shared" si="17"/>
        <v>0</v>
      </c>
      <c r="R122" s="1">
        <f t="shared" si="18"/>
        <v>0</v>
      </c>
      <c r="S122" s="1">
        <f t="shared" si="19"/>
        <v>0</v>
      </c>
      <c r="T122" s="1">
        <f t="shared" si="20"/>
        <v>0</v>
      </c>
      <c r="U122" s="1">
        <f t="shared" si="21"/>
        <v>0</v>
      </c>
      <c r="V122" s="1">
        <f t="shared" si="22"/>
        <v>0</v>
      </c>
    </row>
    <row r="123" spans="1:22">
      <c r="A123" s="5">
        <v>39781</v>
      </c>
      <c r="B123" s="1"/>
      <c r="D123" s="1">
        <v>24.9</v>
      </c>
      <c r="E123" t="s">
        <v>20</v>
      </c>
      <c r="F123" t="s">
        <v>7</v>
      </c>
      <c r="G123" s="13" t="s">
        <v>350</v>
      </c>
      <c r="K123" s="1">
        <f t="shared" si="12"/>
        <v>24.9</v>
      </c>
      <c r="L123" s="1">
        <f t="shared" si="13"/>
        <v>0</v>
      </c>
      <c r="M123" s="1">
        <f t="shared" si="14"/>
        <v>0</v>
      </c>
      <c r="N123" s="1">
        <f t="shared" si="15"/>
        <v>24.9</v>
      </c>
      <c r="O123" s="1">
        <f t="shared" si="23"/>
        <v>0</v>
      </c>
      <c r="P123" s="1">
        <f t="shared" si="16"/>
        <v>0</v>
      </c>
      <c r="Q123" s="1">
        <f t="shared" si="17"/>
        <v>0</v>
      </c>
      <c r="R123" s="1">
        <f t="shared" si="18"/>
        <v>0</v>
      </c>
      <c r="S123" s="1">
        <f t="shared" si="19"/>
        <v>0</v>
      </c>
      <c r="T123" s="1">
        <f t="shared" si="20"/>
        <v>0</v>
      </c>
      <c r="U123" s="1">
        <f t="shared" si="21"/>
        <v>0</v>
      </c>
      <c r="V123" s="1">
        <f t="shared" si="22"/>
        <v>0</v>
      </c>
    </row>
    <row r="124" spans="1:22">
      <c r="A124" s="5">
        <v>39773</v>
      </c>
      <c r="B124" s="1"/>
      <c r="D124" s="1">
        <v>24.9</v>
      </c>
      <c r="E124" t="s">
        <v>20</v>
      </c>
      <c r="F124" t="s">
        <v>8</v>
      </c>
      <c r="G124" s="13" t="s">
        <v>109</v>
      </c>
      <c r="K124" s="1">
        <f t="shared" si="12"/>
        <v>24.9</v>
      </c>
      <c r="L124" s="1">
        <f t="shared" si="13"/>
        <v>0</v>
      </c>
      <c r="M124" s="1">
        <f t="shared" si="14"/>
        <v>0</v>
      </c>
      <c r="N124" s="1">
        <f t="shared" si="15"/>
        <v>0</v>
      </c>
      <c r="O124" s="1">
        <f t="shared" si="23"/>
        <v>0</v>
      </c>
      <c r="P124" s="1">
        <f t="shared" si="16"/>
        <v>0</v>
      </c>
      <c r="Q124" s="1">
        <f t="shared" si="17"/>
        <v>0</v>
      </c>
      <c r="R124" s="1">
        <f t="shared" si="18"/>
        <v>24.9</v>
      </c>
      <c r="S124" s="1">
        <f t="shared" si="19"/>
        <v>0</v>
      </c>
      <c r="T124" s="1">
        <f t="shared" si="20"/>
        <v>0</v>
      </c>
      <c r="U124" s="1">
        <f t="shared" si="21"/>
        <v>0</v>
      </c>
      <c r="V124" s="1">
        <f t="shared" si="22"/>
        <v>0</v>
      </c>
    </row>
    <row r="125" spans="1:22">
      <c r="A125" s="5">
        <v>39776</v>
      </c>
      <c r="B125" s="1"/>
      <c r="D125" s="1">
        <v>44.9</v>
      </c>
      <c r="E125" t="s">
        <v>20</v>
      </c>
      <c r="F125" t="s">
        <v>6</v>
      </c>
      <c r="G125" s="13" t="s">
        <v>351</v>
      </c>
      <c r="K125" s="1">
        <f t="shared" si="12"/>
        <v>44.9</v>
      </c>
      <c r="L125" s="1">
        <f t="shared" si="13"/>
        <v>0</v>
      </c>
      <c r="M125" s="1">
        <f t="shared" si="14"/>
        <v>0</v>
      </c>
      <c r="N125" s="1">
        <f t="shared" si="15"/>
        <v>0</v>
      </c>
      <c r="O125" s="1">
        <f t="shared" si="23"/>
        <v>44.9</v>
      </c>
      <c r="P125" s="1">
        <f t="shared" si="16"/>
        <v>0</v>
      </c>
      <c r="Q125" s="1">
        <f t="shared" si="17"/>
        <v>0</v>
      </c>
      <c r="R125" s="1">
        <f t="shared" si="18"/>
        <v>0</v>
      </c>
      <c r="S125" s="1">
        <f t="shared" si="19"/>
        <v>0</v>
      </c>
      <c r="T125" s="1">
        <f t="shared" si="20"/>
        <v>0</v>
      </c>
      <c r="U125" s="1">
        <f t="shared" si="21"/>
        <v>0</v>
      </c>
      <c r="V125" s="1">
        <f t="shared" si="22"/>
        <v>0</v>
      </c>
    </row>
    <row r="126" spans="1:22">
      <c r="A126" s="5">
        <v>39776</v>
      </c>
      <c r="B126" s="1"/>
      <c r="D126" s="1">
        <v>24.9</v>
      </c>
      <c r="E126" t="s">
        <v>20</v>
      </c>
      <c r="F126" t="s">
        <v>6</v>
      </c>
      <c r="K126" s="1">
        <f t="shared" si="12"/>
        <v>24.9</v>
      </c>
      <c r="L126" s="1">
        <f t="shared" si="13"/>
        <v>0</v>
      </c>
      <c r="M126" s="1">
        <f t="shared" si="14"/>
        <v>0</v>
      </c>
      <c r="N126" s="1">
        <f t="shared" si="15"/>
        <v>0</v>
      </c>
      <c r="O126" s="1">
        <f t="shared" si="23"/>
        <v>24.9</v>
      </c>
      <c r="P126" s="1">
        <f t="shared" si="16"/>
        <v>0</v>
      </c>
      <c r="Q126" s="1">
        <f t="shared" si="17"/>
        <v>0</v>
      </c>
      <c r="R126" s="1">
        <f t="shared" si="18"/>
        <v>0</v>
      </c>
      <c r="S126" s="1">
        <f t="shared" si="19"/>
        <v>0</v>
      </c>
      <c r="T126" s="1">
        <f t="shared" si="20"/>
        <v>0</v>
      </c>
      <c r="U126" s="1">
        <f t="shared" si="21"/>
        <v>0</v>
      </c>
      <c r="V126" s="1">
        <f t="shared" si="22"/>
        <v>0</v>
      </c>
    </row>
    <row r="127" spans="1:22">
      <c r="A127" s="5"/>
      <c r="B127" s="1"/>
      <c r="D127" s="1"/>
      <c r="K127" s="1">
        <f t="shared" si="12"/>
        <v>0</v>
      </c>
      <c r="L127" s="1">
        <f t="shared" si="13"/>
        <v>0</v>
      </c>
      <c r="M127" s="1">
        <f t="shared" si="14"/>
        <v>0</v>
      </c>
      <c r="N127" s="1">
        <f t="shared" si="15"/>
        <v>0</v>
      </c>
      <c r="O127" s="1">
        <f t="shared" si="23"/>
        <v>0</v>
      </c>
      <c r="P127" s="1">
        <f t="shared" si="16"/>
        <v>0</v>
      </c>
      <c r="Q127" s="1">
        <f t="shared" si="17"/>
        <v>0</v>
      </c>
      <c r="R127" s="1">
        <f t="shared" si="18"/>
        <v>0</v>
      </c>
      <c r="S127" s="1">
        <f t="shared" si="19"/>
        <v>0</v>
      </c>
      <c r="T127" s="1">
        <f t="shared" si="20"/>
        <v>0</v>
      </c>
      <c r="U127" s="1">
        <f t="shared" si="21"/>
        <v>0</v>
      </c>
      <c r="V127" s="1">
        <f t="shared" si="22"/>
        <v>0</v>
      </c>
    </row>
    <row r="128" spans="1:22">
      <c r="A128" s="5"/>
      <c r="B128" s="1"/>
      <c r="D128" s="1"/>
      <c r="K128" s="1">
        <f t="shared" si="12"/>
        <v>0</v>
      </c>
      <c r="L128" s="1">
        <f t="shared" si="13"/>
        <v>0</v>
      </c>
      <c r="M128" s="1">
        <f t="shared" si="14"/>
        <v>0</v>
      </c>
      <c r="N128" s="1">
        <f t="shared" si="15"/>
        <v>0</v>
      </c>
      <c r="O128" s="1">
        <f t="shared" si="23"/>
        <v>0</v>
      </c>
      <c r="P128" s="1">
        <f t="shared" si="16"/>
        <v>0</v>
      </c>
      <c r="Q128" s="1">
        <f t="shared" si="17"/>
        <v>0</v>
      </c>
      <c r="R128" s="1">
        <f t="shared" si="18"/>
        <v>0</v>
      </c>
      <c r="S128" s="1">
        <f t="shared" si="19"/>
        <v>0</v>
      </c>
      <c r="T128" s="1">
        <f t="shared" si="20"/>
        <v>0</v>
      </c>
      <c r="U128" s="1">
        <f t="shared" si="21"/>
        <v>0</v>
      </c>
      <c r="V128" s="1">
        <f t="shared" si="22"/>
        <v>0</v>
      </c>
    </row>
    <row r="129" spans="1:22">
      <c r="A129" s="5"/>
      <c r="B129" s="1"/>
      <c r="D129" s="1"/>
      <c r="K129" s="1">
        <f t="shared" si="12"/>
        <v>0</v>
      </c>
      <c r="L129" s="1">
        <f t="shared" si="13"/>
        <v>0</v>
      </c>
      <c r="M129" s="1">
        <f t="shared" si="14"/>
        <v>0</v>
      </c>
      <c r="N129" s="1">
        <f t="shared" si="15"/>
        <v>0</v>
      </c>
      <c r="O129" s="1">
        <f t="shared" si="23"/>
        <v>0</v>
      </c>
      <c r="P129" s="1">
        <f t="shared" si="16"/>
        <v>0</v>
      </c>
      <c r="Q129" s="1">
        <f t="shared" si="17"/>
        <v>0</v>
      </c>
      <c r="R129" s="1">
        <f t="shared" si="18"/>
        <v>0</v>
      </c>
      <c r="S129" s="1">
        <f t="shared" si="19"/>
        <v>0</v>
      </c>
      <c r="T129" s="1">
        <f t="shared" si="20"/>
        <v>0</v>
      </c>
      <c r="U129" s="1">
        <f t="shared" si="21"/>
        <v>0</v>
      </c>
      <c r="V129" s="1">
        <f t="shared" si="22"/>
        <v>0</v>
      </c>
    </row>
    <row r="130" spans="1:22">
      <c r="A130" s="5"/>
      <c r="B130" s="1"/>
      <c r="D130" s="1"/>
      <c r="K130" s="1">
        <f t="shared" si="12"/>
        <v>0</v>
      </c>
      <c r="L130" s="1">
        <f t="shared" si="13"/>
        <v>0</v>
      </c>
      <c r="M130" s="1">
        <f t="shared" si="14"/>
        <v>0</v>
      </c>
      <c r="N130" s="1">
        <f t="shared" si="15"/>
        <v>0</v>
      </c>
      <c r="O130" s="1">
        <f t="shared" si="23"/>
        <v>0</v>
      </c>
      <c r="P130" s="1">
        <f t="shared" si="16"/>
        <v>0</v>
      </c>
      <c r="Q130" s="1">
        <f t="shared" si="17"/>
        <v>0</v>
      </c>
      <c r="R130" s="1">
        <f t="shared" si="18"/>
        <v>0</v>
      </c>
      <c r="S130" s="1">
        <f t="shared" si="19"/>
        <v>0</v>
      </c>
      <c r="T130" s="1">
        <f t="shared" si="20"/>
        <v>0</v>
      </c>
      <c r="U130" s="1">
        <f t="shared" si="21"/>
        <v>0</v>
      </c>
      <c r="V130" s="1">
        <f t="shared" si="22"/>
        <v>0</v>
      </c>
    </row>
    <row r="131" spans="1:22">
      <c r="A131" s="5"/>
      <c r="B131" s="1"/>
      <c r="D131" s="1"/>
      <c r="K131" s="1">
        <f t="shared" ref="K131:K180" si="24">IF(E131="lojas",D131,0)</f>
        <v>0</v>
      </c>
      <c r="L131" s="1">
        <f t="shared" ref="L131:L180" si="25">IF(E131="lanhouse",D131,0)</f>
        <v>0</v>
      </c>
      <c r="M131" s="1">
        <f t="shared" ref="M131:M180" si="26">IF(E131="celular",D131,0)</f>
        <v>0</v>
      </c>
      <c r="N131" s="1">
        <f t="shared" ref="N131:N180" si="27">IF(F131="caixa",D131,0)</f>
        <v>0</v>
      </c>
      <c r="O131" s="1">
        <f t="shared" si="23"/>
        <v>0</v>
      </c>
      <c r="P131" s="1">
        <f t="shared" ref="P131:P180" si="28">IF(F131="bradesco",D131,0)</f>
        <v>0</v>
      </c>
      <c r="Q131" s="1">
        <f t="shared" ref="Q131:Q180" si="29">IF(F131="banco real",D131,0)</f>
        <v>0</v>
      </c>
      <c r="R131" s="1">
        <f t="shared" ref="R131:R180" si="30">IF(F131="itau",D131,0)</f>
        <v>0</v>
      </c>
      <c r="S131" s="1">
        <f t="shared" ref="S131:S180" si="31">IF(F131="pseg",D131,0)</f>
        <v>0</v>
      </c>
      <c r="T131" s="1">
        <f t="shared" ref="T131:T151" si="32">IF(C131="pessoal",B131,0)</f>
        <v>0</v>
      </c>
      <c r="U131" s="1">
        <f t="shared" ref="U131:U180" si="33">IF(E131="dominios",D131,0)</f>
        <v>0</v>
      </c>
      <c r="V131" s="1">
        <f t="shared" ref="V131:V180" si="34">IF(C131="publicidade",B131,0)</f>
        <v>0</v>
      </c>
    </row>
    <row r="132" spans="1:22">
      <c r="A132" s="5"/>
      <c r="B132" s="1"/>
      <c r="D132" s="1"/>
      <c r="K132" s="1">
        <f t="shared" si="24"/>
        <v>0</v>
      </c>
      <c r="L132" s="1">
        <f t="shared" si="25"/>
        <v>0</v>
      </c>
      <c r="M132" s="1">
        <f t="shared" si="26"/>
        <v>0</v>
      </c>
      <c r="N132" s="1">
        <f t="shared" si="27"/>
        <v>0</v>
      </c>
      <c r="O132" s="1">
        <f t="shared" ref="O132:O180" si="35">IF(F132="bb",D132,0)</f>
        <v>0</v>
      </c>
      <c r="P132" s="1">
        <f t="shared" si="28"/>
        <v>0</v>
      </c>
      <c r="Q132" s="1">
        <f t="shared" si="29"/>
        <v>0</v>
      </c>
      <c r="R132" s="1">
        <f t="shared" si="30"/>
        <v>0</v>
      </c>
      <c r="S132" s="1">
        <f t="shared" si="31"/>
        <v>0</v>
      </c>
      <c r="T132" s="1">
        <f t="shared" si="32"/>
        <v>0</v>
      </c>
      <c r="U132" s="1">
        <f t="shared" si="33"/>
        <v>0</v>
      </c>
      <c r="V132" s="1">
        <f t="shared" si="34"/>
        <v>0</v>
      </c>
    </row>
    <row r="133" spans="1:22">
      <c r="A133" s="5"/>
      <c r="B133" s="1"/>
      <c r="D133" s="1"/>
      <c r="K133" s="1">
        <f t="shared" si="24"/>
        <v>0</v>
      </c>
      <c r="L133" s="1">
        <f t="shared" si="25"/>
        <v>0</v>
      </c>
      <c r="M133" s="1">
        <f t="shared" si="26"/>
        <v>0</v>
      </c>
      <c r="N133" s="1">
        <f t="shared" si="27"/>
        <v>0</v>
      </c>
      <c r="O133" s="1">
        <f t="shared" si="35"/>
        <v>0</v>
      </c>
      <c r="P133" s="1">
        <f t="shared" si="28"/>
        <v>0</v>
      </c>
      <c r="Q133" s="1">
        <f t="shared" si="29"/>
        <v>0</v>
      </c>
      <c r="R133" s="1">
        <f t="shared" si="30"/>
        <v>0</v>
      </c>
      <c r="S133" s="1">
        <f t="shared" si="31"/>
        <v>0</v>
      </c>
      <c r="T133" s="1">
        <f t="shared" si="32"/>
        <v>0</v>
      </c>
      <c r="U133" s="1">
        <f t="shared" si="33"/>
        <v>0</v>
      </c>
      <c r="V133" s="1">
        <f t="shared" si="34"/>
        <v>0</v>
      </c>
    </row>
    <row r="134" spans="1:22">
      <c r="A134" s="5"/>
      <c r="B134" s="1"/>
      <c r="D134" s="1"/>
      <c r="K134" s="1">
        <f t="shared" si="24"/>
        <v>0</v>
      </c>
      <c r="L134" s="1">
        <f t="shared" si="25"/>
        <v>0</v>
      </c>
      <c r="M134" s="1">
        <f t="shared" si="26"/>
        <v>0</v>
      </c>
      <c r="N134" s="1">
        <f t="shared" si="27"/>
        <v>0</v>
      </c>
      <c r="O134" s="1">
        <f t="shared" si="35"/>
        <v>0</v>
      </c>
      <c r="P134" s="1">
        <f t="shared" si="28"/>
        <v>0</v>
      </c>
      <c r="Q134" s="1">
        <f t="shared" si="29"/>
        <v>0</v>
      </c>
      <c r="R134" s="1">
        <f t="shared" si="30"/>
        <v>0</v>
      </c>
      <c r="S134" s="1">
        <f t="shared" si="31"/>
        <v>0</v>
      </c>
      <c r="T134" s="1">
        <f t="shared" si="32"/>
        <v>0</v>
      </c>
      <c r="U134" s="1">
        <f t="shared" si="33"/>
        <v>0</v>
      </c>
      <c r="V134" s="1">
        <f t="shared" si="34"/>
        <v>0</v>
      </c>
    </row>
    <row r="135" spans="1:22">
      <c r="A135" s="5"/>
      <c r="B135" s="1"/>
      <c r="D135" s="1"/>
      <c r="K135" s="1">
        <f t="shared" si="24"/>
        <v>0</v>
      </c>
      <c r="L135" s="1">
        <f t="shared" si="25"/>
        <v>0</v>
      </c>
      <c r="M135" s="1">
        <f t="shared" si="26"/>
        <v>0</v>
      </c>
      <c r="N135" s="1">
        <f t="shared" si="27"/>
        <v>0</v>
      </c>
      <c r="O135" s="1">
        <f t="shared" si="35"/>
        <v>0</v>
      </c>
      <c r="P135" s="1">
        <f t="shared" si="28"/>
        <v>0</v>
      </c>
      <c r="Q135" s="1">
        <f t="shared" si="29"/>
        <v>0</v>
      </c>
      <c r="R135" s="1">
        <f t="shared" si="30"/>
        <v>0</v>
      </c>
      <c r="S135" s="1">
        <f t="shared" si="31"/>
        <v>0</v>
      </c>
      <c r="T135" s="1">
        <f t="shared" si="32"/>
        <v>0</v>
      </c>
      <c r="U135" s="1">
        <f t="shared" si="33"/>
        <v>0</v>
      </c>
      <c r="V135" s="1">
        <f t="shared" si="34"/>
        <v>0</v>
      </c>
    </row>
    <row r="136" spans="1:22">
      <c r="A136" s="5"/>
      <c r="B136" s="1"/>
      <c r="D136" s="1"/>
      <c r="K136" s="1">
        <f t="shared" si="24"/>
        <v>0</v>
      </c>
      <c r="L136" s="1">
        <f t="shared" si="25"/>
        <v>0</v>
      </c>
      <c r="M136" s="1">
        <f t="shared" si="26"/>
        <v>0</v>
      </c>
      <c r="N136" s="1">
        <f t="shared" si="27"/>
        <v>0</v>
      </c>
      <c r="O136" s="1">
        <f t="shared" si="35"/>
        <v>0</v>
      </c>
      <c r="P136" s="1">
        <f t="shared" si="28"/>
        <v>0</v>
      </c>
      <c r="Q136" s="1">
        <f t="shared" si="29"/>
        <v>0</v>
      </c>
      <c r="R136" s="1">
        <f t="shared" si="30"/>
        <v>0</v>
      </c>
      <c r="S136" s="1">
        <f t="shared" si="31"/>
        <v>0</v>
      </c>
      <c r="T136" s="1">
        <f t="shared" si="32"/>
        <v>0</v>
      </c>
      <c r="U136" s="1">
        <f t="shared" si="33"/>
        <v>0</v>
      </c>
      <c r="V136" s="1">
        <f t="shared" si="34"/>
        <v>0</v>
      </c>
    </row>
    <row r="137" spans="1:22">
      <c r="A137" s="5"/>
      <c r="B137" s="1"/>
      <c r="D137" s="1"/>
      <c r="K137" s="1">
        <f t="shared" si="24"/>
        <v>0</v>
      </c>
      <c r="L137" s="1">
        <f t="shared" si="25"/>
        <v>0</v>
      </c>
      <c r="M137" s="1">
        <f t="shared" si="26"/>
        <v>0</v>
      </c>
      <c r="N137" s="1">
        <f t="shared" si="27"/>
        <v>0</v>
      </c>
      <c r="O137" s="1">
        <f t="shared" si="35"/>
        <v>0</v>
      </c>
      <c r="P137" s="1">
        <f t="shared" si="28"/>
        <v>0</v>
      </c>
      <c r="Q137" s="1">
        <f t="shared" si="29"/>
        <v>0</v>
      </c>
      <c r="R137" s="1">
        <f t="shared" si="30"/>
        <v>0</v>
      </c>
      <c r="S137" s="1">
        <f t="shared" si="31"/>
        <v>0</v>
      </c>
      <c r="T137" s="1">
        <f t="shared" si="32"/>
        <v>0</v>
      </c>
      <c r="U137" s="1">
        <f t="shared" si="33"/>
        <v>0</v>
      </c>
      <c r="V137" s="1">
        <f t="shared" si="34"/>
        <v>0</v>
      </c>
    </row>
    <row r="138" spans="1:22">
      <c r="A138" s="5"/>
      <c r="B138" s="1"/>
      <c r="D138" s="1"/>
      <c r="K138" s="1">
        <f t="shared" si="24"/>
        <v>0</v>
      </c>
      <c r="L138" s="1">
        <f t="shared" si="25"/>
        <v>0</v>
      </c>
      <c r="M138" s="1">
        <f t="shared" si="26"/>
        <v>0</v>
      </c>
      <c r="N138" s="1">
        <f t="shared" si="27"/>
        <v>0</v>
      </c>
      <c r="O138" s="1">
        <f t="shared" si="35"/>
        <v>0</v>
      </c>
      <c r="P138" s="1">
        <f t="shared" si="28"/>
        <v>0</v>
      </c>
      <c r="Q138" s="1">
        <f t="shared" si="29"/>
        <v>0</v>
      </c>
      <c r="R138" s="1">
        <f t="shared" si="30"/>
        <v>0</v>
      </c>
      <c r="S138" s="1">
        <f t="shared" si="31"/>
        <v>0</v>
      </c>
      <c r="T138" s="1">
        <f t="shared" si="32"/>
        <v>0</v>
      </c>
      <c r="U138" s="1">
        <f t="shared" si="33"/>
        <v>0</v>
      </c>
      <c r="V138" s="1">
        <f t="shared" si="34"/>
        <v>0</v>
      </c>
    </row>
    <row r="139" spans="1:22">
      <c r="A139" s="5"/>
      <c r="B139" s="1"/>
      <c r="D139" s="1"/>
      <c r="K139" s="1">
        <f t="shared" si="24"/>
        <v>0</v>
      </c>
      <c r="L139" s="1">
        <f t="shared" si="25"/>
        <v>0</v>
      </c>
      <c r="M139" s="1">
        <f t="shared" si="26"/>
        <v>0</v>
      </c>
      <c r="N139" s="1">
        <f t="shared" si="27"/>
        <v>0</v>
      </c>
      <c r="O139" s="1">
        <f t="shared" si="35"/>
        <v>0</v>
      </c>
      <c r="P139" s="1">
        <f t="shared" si="28"/>
        <v>0</v>
      </c>
      <c r="Q139" s="1">
        <f t="shared" si="29"/>
        <v>0</v>
      </c>
      <c r="R139" s="1">
        <f t="shared" si="30"/>
        <v>0</v>
      </c>
      <c r="S139" s="1">
        <f t="shared" si="31"/>
        <v>0</v>
      </c>
      <c r="T139" s="1">
        <f t="shared" si="32"/>
        <v>0</v>
      </c>
      <c r="U139" s="1">
        <f t="shared" si="33"/>
        <v>0</v>
      </c>
      <c r="V139" s="1">
        <f t="shared" si="34"/>
        <v>0</v>
      </c>
    </row>
    <row r="140" spans="1:22">
      <c r="A140" s="5"/>
      <c r="B140" s="1"/>
      <c r="D140" s="1"/>
      <c r="K140" s="1">
        <f t="shared" si="24"/>
        <v>0</v>
      </c>
      <c r="L140" s="1">
        <f t="shared" si="25"/>
        <v>0</v>
      </c>
      <c r="M140" s="1">
        <f t="shared" si="26"/>
        <v>0</v>
      </c>
      <c r="N140" s="1">
        <f t="shared" si="27"/>
        <v>0</v>
      </c>
      <c r="O140" s="1">
        <f t="shared" si="35"/>
        <v>0</v>
      </c>
      <c r="P140" s="1">
        <f t="shared" si="28"/>
        <v>0</v>
      </c>
      <c r="Q140" s="1">
        <f t="shared" si="29"/>
        <v>0</v>
      </c>
      <c r="R140" s="1">
        <f t="shared" si="30"/>
        <v>0</v>
      </c>
      <c r="S140" s="1">
        <f t="shared" si="31"/>
        <v>0</v>
      </c>
      <c r="T140" s="1">
        <f t="shared" si="32"/>
        <v>0</v>
      </c>
      <c r="U140" s="1">
        <f t="shared" si="33"/>
        <v>0</v>
      </c>
      <c r="V140" s="1">
        <f t="shared" si="34"/>
        <v>0</v>
      </c>
    </row>
    <row r="141" spans="1:22">
      <c r="A141" s="5"/>
      <c r="B141" s="1"/>
      <c r="D141" s="1"/>
      <c r="K141" s="1">
        <f t="shared" si="24"/>
        <v>0</v>
      </c>
      <c r="L141" s="1">
        <f t="shared" si="25"/>
        <v>0</v>
      </c>
      <c r="M141" s="1">
        <f t="shared" si="26"/>
        <v>0</v>
      </c>
      <c r="N141" s="1">
        <f t="shared" si="27"/>
        <v>0</v>
      </c>
      <c r="O141" s="1">
        <f t="shared" si="35"/>
        <v>0</v>
      </c>
      <c r="P141" s="1">
        <f t="shared" si="28"/>
        <v>0</v>
      </c>
      <c r="Q141" s="1">
        <f t="shared" si="29"/>
        <v>0</v>
      </c>
      <c r="R141" s="1">
        <f t="shared" si="30"/>
        <v>0</v>
      </c>
      <c r="S141" s="1">
        <f t="shared" si="31"/>
        <v>0</v>
      </c>
      <c r="T141" s="1">
        <f t="shared" si="32"/>
        <v>0</v>
      </c>
      <c r="U141" s="1">
        <f t="shared" si="33"/>
        <v>0</v>
      </c>
      <c r="V141" s="1">
        <f t="shared" si="34"/>
        <v>0</v>
      </c>
    </row>
    <row r="142" spans="1:22">
      <c r="A142" s="5"/>
      <c r="B142" s="1"/>
      <c r="D142" s="1"/>
      <c r="K142" s="1">
        <f t="shared" si="24"/>
        <v>0</v>
      </c>
      <c r="L142" s="1">
        <f t="shared" si="25"/>
        <v>0</v>
      </c>
      <c r="M142" s="1">
        <f t="shared" si="26"/>
        <v>0</v>
      </c>
      <c r="N142" s="1">
        <f t="shared" si="27"/>
        <v>0</v>
      </c>
      <c r="O142" s="1">
        <f t="shared" si="35"/>
        <v>0</v>
      </c>
      <c r="P142" s="1">
        <f t="shared" si="28"/>
        <v>0</v>
      </c>
      <c r="Q142" s="1">
        <f t="shared" si="29"/>
        <v>0</v>
      </c>
      <c r="R142" s="1">
        <f t="shared" si="30"/>
        <v>0</v>
      </c>
      <c r="S142" s="1">
        <f t="shared" si="31"/>
        <v>0</v>
      </c>
      <c r="T142" s="1">
        <f t="shared" si="32"/>
        <v>0</v>
      </c>
      <c r="U142" s="1">
        <f t="shared" si="33"/>
        <v>0</v>
      </c>
      <c r="V142" s="1">
        <f t="shared" si="34"/>
        <v>0</v>
      </c>
    </row>
    <row r="143" spans="1:22">
      <c r="A143" s="5"/>
      <c r="B143" s="1"/>
      <c r="D143" s="1"/>
      <c r="K143" s="1">
        <f t="shared" si="24"/>
        <v>0</v>
      </c>
      <c r="L143" s="1">
        <f t="shared" si="25"/>
        <v>0</v>
      </c>
      <c r="M143" s="1">
        <f t="shared" si="26"/>
        <v>0</v>
      </c>
      <c r="N143" s="1">
        <f t="shared" si="27"/>
        <v>0</v>
      </c>
      <c r="O143" s="1">
        <f t="shared" si="35"/>
        <v>0</v>
      </c>
      <c r="P143" s="1">
        <f t="shared" si="28"/>
        <v>0</v>
      </c>
      <c r="Q143" s="1">
        <f t="shared" si="29"/>
        <v>0</v>
      </c>
      <c r="R143" s="1">
        <f t="shared" si="30"/>
        <v>0</v>
      </c>
      <c r="S143" s="1">
        <f t="shared" si="31"/>
        <v>0</v>
      </c>
      <c r="T143" s="1">
        <f t="shared" si="32"/>
        <v>0</v>
      </c>
      <c r="U143" s="1">
        <f t="shared" si="33"/>
        <v>0</v>
      </c>
      <c r="V143" s="1">
        <f t="shared" si="34"/>
        <v>0</v>
      </c>
    </row>
    <row r="144" spans="1:22">
      <c r="A144" s="5"/>
      <c r="B144" s="1"/>
      <c r="D144" s="1"/>
      <c r="K144" s="1">
        <f t="shared" si="24"/>
        <v>0</v>
      </c>
      <c r="L144" s="1">
        <f t="shared" si="25"/>
        <v>0</v>
      </c>
      <c r="M144" s="1">
        <f t="shared" si="26"/>
        <v>0</v>
      </c>
      <c r="N144" s="1">
        <f t="shared" si="27"/>
        <v>0</v>
      </c>
      <c r="O144" s="1">
        <f t="shared" si="35"/>
        <v>0</v>
      </c>
      <c r="P144" s="1">
        <f t="shared" si="28"/>
        <v>0</v>
      </c>
      <c r="Q144" s="1">
        <f t="shared" si="29"/>
        <v>0</v>
      </c>
      <c r="R144" s="1">
        <f t="shared" si="30"/>
        <v>0</v>
      </c>
      <c r="S144" s="1">
        <f t="shared" si="31"/>
        <v>0</v>
      </c>
      <c r="T144" s="1">
        <f t="shared" si="32"/>
        <v>0</v>
      </c>
      <c r="U144" s="1">
        <f t="shared" si="33"/>
        <v>0</v>
      </c>
      <c r="V144" s="1">
        <f t="shared" si="34"/>
        <v>0</v>
      </c>
    </row>
    <row r="145" spans="1:22">
      <c r="A145" s="5"/>
      <c r="B145" s="1"/>
      <c r="D145" s="1"/>
      <c r="K145" s="1">
        <f t="shared" si="24"/>
        <v>0</v>
      </c>
      <c r="L145" s="1">
        <f t="shared" si="25"/>
        <v>0</v>
      </c>
      <c r="M145" s="1">
        <f t="shared" si="26"/>
        <v>0</v>
      </c>
      <c r="N145" s="1">
        <f t="shared" si="27"/>
        <v>0</v>
      </c>
      <c r="O145" s="1">
        <f t="shared" si="35"/>
        <v>0</v>
      </c>
      <c r="P145" s="1">
        <f t="shared" si="28"/>
        <v>0</v>
      </c>
      <c r="Q145" s="1">
        <f t="shared" si="29"/>
        <v>0</v>
      </c>
      <c r="R145" s="1">
        <f t="shared" si="30"/>
        <v>0</v>
      </c>
      <c r="S145" s="1">
        <f t="shared" si="31"/>
        <v>0</v>
      </c>
      <c r="T145" s="1">
        <f t="shared" si="32"/>
        <v>0</v>
      </c>
      <c r="U145" s="1">
        <f t="shared" si="33"/>
        <v>0</v>
      </c>
      <c r="V145" s="1">
        <f t="shared" si="34"/>
        <v>0</v>
      </c>
    </row>
    <row r="146" spans="1:22">
      <c r="A146" s="5"/>
      <c r="B146" s="1"/>
      <c r="D146" s="1"/>
      <c r="K146" s="1">
        <f t="shared" si="24"/>
        <v>0</v>
      </c>
      <c r="L146" s="1">
        <f t="shared" si="25"/>
        <v>0</v>
      </c>
      <c r="M146" s="1">
        <f t="shared" si="26"/>
        <v>0</v>
      </c>
      <c r="N146" s="1">
        <f t="shared" si="27"/>
        <v>0</v>
      </c>
      <c r="O146" s="1">
        <f t="shared" si="35"/>
        <v>0</v>
      </c>
      <c r="P146" s="1">
        <f t="shared" si="28"/>
        <v>0</v>
      </c>
      <c r="Q146" s="1">
        <f t="shared" si="29"/>
        <v>0</v>
      </c>
      <c r="R146" s="1">
        <f t="shared" si="30"/>
        <v>0</v>
      </c>
      <c r="S146" s="1">
        <f t="shared" si="31"/>
        <v>0</v>
      </c>
      <c r="T146" s="1">
        <f t="shared" si="32"/>
        <v>0</v>
      </c>
      <c r="U146" s="1">
        <f t="shared" si="33"/>
        <v>0</v>
      </c>
      <c r="V146" s="1">
        <f t="shared" si="34"/>
        <v>0</v>
      </c>
    </row>
    <row r="147" spans="1:22">
      <c r="A147" s="5"/>
      <c r="B147" s="1"/>
      <c r="D147" s="1"/>
      <c r="K147" s="1">
        <f t="shared" si="24"/>
        <v>0</v>
      </c>
      <c r="L147" s="1">
        <f t="shared" si="25"/>
        <v>0</v>
      </c>
      <c r="M147" s="1">
        <f t="shared" si="26"/>
        <v>0</v>
      </c>
      <c r="N147" s="1">
        <f t="shared" si="27"/>
        <v>0</v>
      </c>
      <c r="O147" s="1">
        <f t="shared" si="35"/>
        <v>0</v>
      </c>
      <c r="P147" s="1">
        <f t="shared" si="28"/>
        <v>0</v>
      </c>
      <c r="Q147" s="1">
        <f t="shared" si="29"/>
        <v>0</v>
      </c>
      <c r="R147" s="1">
        <f t="shared" si="30"/>
        <v>0</v>
      </c>
      <c r="S147" s="1">
        <f t="shared" si="31"/>
        <v>0</v>
      </c>
      <c r="T147" s="1">
        <f t="shared" si="32"/>
        <v>0</v>
      </c>
      <c r="U147" s="1">
        <f t="shared" si="33"/>
        <v>0</v>
      </c>
      <c r="V147" s="1">
        <f t="shared" si="34"/>
        <v>0</v>
      </c>
    </row>
    <row r="148" spans="1:22">
      <c r="A148" s="5"/>
      <c r="B148" s="1"/>
      <c r="D148" s="1"/>
      <c r="K148" s="1">
        <f t="shared" si="24"/>
        <v>0</v>
      </c>
      <c r="L148" s="1">
        <f t="shared" si="25"/>
        <v>0</v>
      </c>
      <c r="M148" s="1">
        <f t="shared" si="26"/>
        <v>0</v>
      </c>
      <c r="N148" s="1">
        <f t="shared" si="27"/>
        <v>0</v>
      </c>
      <c r="O148" s="1">
        <f t="shared" si="35"/>
        <v>0</v>
      </c>
      <c r="P148" s="1">
        <f t="shared" si="28"/>
        <v>0</v>
      </c>
      <c r="Q148" s="1">
        <f t="shared" si="29"/>
        <v>0</v>
      </c>
      <c r="R148" s="1">
        <f t="shared" si="30"/>
        <v>0</v>
      </c>
      <c r="S148" s="1">
        <f t="shared" si="31"/>
        <v>0</v>
      </c>
      <c r="T148" s="1">
        <f t="shared" si="32"/>
        <v>0</v>
      </c>
      <c r="U148" s="1">
        <f t="shared" si="33"/>
        <v>0</v>
      </c>
      <c r="V148" s="1">
        <f t="shared" si="34"/>
        <v>0</v>
      </c>
    </row>
    <row r="149" spans="1:22">
      <c r="A149" s="5"/>
      <c r="B149" s="1"/>
      <c r="D149" s="1"/>
      <c r="K149" s="1">
        <f t="shared" si="24"/>
        <v>0</v>
      </c>
      <c r="L149" s="1">
        <f t="shared" si="25"/>
        <v>0</v>
      </c>
      <c r="M149" s="1">
        <f t="shared" si="26"/>
        <v>0</v>
      </c>
      <c r="N149" s="1">
        <f t="shared" si="27"/>
        <v>0</v>
      </c>
      <c r="O149" s="1">
        <f t="shared" si="35"/>
        <v>0</v>
      </c>
      <c r="P149" s="1">
        <f t="shared" si="28"/>
        <v>0</v>
      </c>
      <c r="Q149" s="1">
        <f t="shared" si="29"/>
        <v>0</v>
      </c>
      <c r="R149" s="1">
        <f t="shared" si="30"/>
        <v>0</v>
      </c>
      <c r="S149" s="1">
        <f t="shared" si="31"/>
        <v>0</v>
      </c>
      <c r="T149" s="1">
        <f t="shared" si="32"/>
        <v>0</v>
      </c>
      <c r="U149" s="1">
        <f t="shared" si="33"/>
        <v>0</v>
      </c>
      <c r="V149" s="1">
        <f t="shared" si="34"/>
        <v>0</v>
      </c>
    </row>
    <row r="150" spans="1:22">
      <c r="A150" s="5"/>
      <c r="B150" s="1"/>
      <c r="D150" s="1"/>
      <c r="K150" s="1">
        <f t="shared" si="24"/>
        <v>0</v>
      </c>
      <c r="L150" s="1">
        <f t="shared" si="25"/>
        <v>0</v>
      </c>
      <c r="M150" s="1">
        <f t="shared" si="26"/>
        <v>0</v>
      </c>
      <c r="N150" s="1">
        <f t="shared" si="27"/>
        <v>0</v>
      </c>
      <c r="O150" s="1">
        <f t="shared" si="35"/>
        <v>0</v>
      </c>
      <c r="P150" s="1">
        <f t="shared" si="28"/>
        <v>0</v>
      </c>
      <c r="Q150" s="1">
        <f t="shared" si="29"/>
        <v>0</v>
      </c>
      <c r="R150" s="1">
        <f t="shared" si="30"/>
        <v>0</v>
      </c>
      <c r="S150" s="1">
        <f t="shared" si="31"/>
        <v>0</v>
      </c>
      <c r="T150" s="1">
        <f t="shared" si="32"/>
        <v>0</v>
      </c>
      <c r="U150" s="1">
        <f t="shared" si="33"/>
        <v>0</v>
      </c>
      <c r="V150" s="1">
        <f t="shared" si="34"/>
        <v>0</v>
      </c>
    </row>
    <row r="151" spans="1:22">
      <c r="A151" s="5"/>
      <c r="B151" s="1"/>
      <c r="D151" s="1"/>
      <c r="K151" s="1">
        <f t="shared" si="24"/>
        <v>0</v>
      </c>
      <c r="L151" s="1">
        <f t="shared" si="25"/>
        <v>0</v>
      </c>
      <c r="M151" s="1">
        <f t="shared" si="26"/>
        <v>0</v>
      </c>
      <c r="N151" s="1">
        <f t="shared" si="27"/>
        <v>0</v>
      </c>
      <c r="O151" s="1">
        <f t="shared" si="35"/>
        <v>0</v>
      </c>
      <c r="P151" s="1">
        <f t="shared" si="28"/>
        <v>0</v>
      </c>
      <c r="Q151" s="1">
        <f t="shared" si="29"/>
        <v>0</v>
      </c>
      <c r="R151" s="1">
        <f t="shared" si="30"/>
        <v>0</v>
      </c>
      <c r="S151" s="1">
        <f t="shared" si="31"/>
        <v>0</v>
      </c>
      <c r="T151" s="1">
        <f t="shared" si="32"/>
        <v>0</v>
      </c>
      <c r="U151" s="1">
        <f t="shared" si="33"/>
        <v>0</v>
      </c>
      <c r="V151" s="1">
        <f t="shared" si="34"/>
        <v>0</v>
      </c>
    </row>
    <row r="152" spans="1:22">
      <c r="A152" s="5"/>
      <c r="B152" s="1"/>
      <c r="D152" s="1"/>
      <c r="K152" s="1">
        <f t="shared" si="24"/>
        <v>0</v>
      </c>
      <c r="L152" s="1">
        <f t="shared" si="25"/>
        <v>0</v>
      </c>
      <c r="M152" s="1">
        <f t="shared" si="26"/>
        <v>0</v>
      </c>
      <c r="N152" s="1">
        <f t="shared" si="27"/>
        <v>0</v>
      </c>
      <c r="O152" s="1">
        <f t="shared" si="35"/>
        <v>0</v>
      </c>
      <c r="P152" s="1">
        <f t="shared" si="28"/>
        <v>0</v>
      </c>
      <c r="Q152" s="1">
        <f t="shared" si="29"/>
        <v>0</v>
      </c>
      <c r="R152" s="1">
        <f t="shared" si="30"/>
        <v>0</v>
      </c>
      <c r="S152" s="1">
        <f t="shared" si="31"/>
        <v>0</v>
      </c>
      <c r="U152" s="1">
        <f t="shared" si="33"/>
        <v>0</v>
      </c>
      <c r="V152" s="1">
        <f t="shared" si="34"/>
        <v>0</v>
      </c>
    </row>
    <row r="153" spans="1:22">
      <c r="A153" s="5"/>
      <c r="B153" s="1"/>
      <c r="D153" s="1"/>
      <c r="K153" s="1">
        <f t="shared" si="24"/>
        <v>0</v>
      </c>
      <c r="L153" s="1">
        <f t="shared" si="25"/>
        <v>0</v>
      </c>
      <c r="M153" s="1">
        <f t="shared" si="26"/>
        <v>0</v>
      </c>
      <c r="N153" s="1">
        <f t="shared" si="27"/>
        <v>0</v>
      </c>
      <c r="O153" s="1">
        <f t="shared" si="35"/>
        <v>0</v>
      </c>
      <c r="P153" s="1">
        <f t="shared" si="28"/>
        <v>0</v>
      </c>
      <c r="Q153" s="1">
        <f t="shared" si="29"/>
        <v>0</v>
      </c>
      <c r="R153" s="1">
        <f t="shared" si="30"/>
        <v>0</v>
      </c>
      <c r="S153" s="1">
        <f t="shared" si="31"/>
        <v>0</v>
      </c>
      <c r="U153" s="1">
        <f t="shared" si="33"/>
        <v>0</v>
      </c>
      <c r="V153" s="1">
        <f t="shared" si="34"/>
        <v>0</v>
      </c>
    </row>
    <row r="154" spans="1:22">
      <c r="A154" s="5"/>
      <c r="B154" s="1"/>
      <c r="D154" s="1"/>
      <c r="K154" s="1">
        <f t="shared" si="24"/>
        <v>0</v>
      </c>
      <c r="L154" s="1">
        <f t="shared" si="25"/>
        <v>0</v>
      </c>
      <c r="M154" s="1">
        <f t="shared" si="26"/>
        <v>0</v>
      </c>
      <c r="N154" s="1">
        <f t="shared" si="27"/>
        <v>0</v>
      </c>
      <c r="O154" s="1">
        <f t="shared" si="35"/>
        <v>0</v>
      </c>
      <c r="P154" s="1">
        <f t="shared" si="28"/>
        <v>0</v>
      </c>
      <c r="Q154" s="1">
        <f t="shared" si="29"/>
        <v>0</v>
      </c>
      <c r="R154" s="1">
        <f t="shared" si="30"/>
        <v>0</v>
      </c>
      <c r="S154" s="1">
        <f t="shared" si="31"/>
        <v>0</v>
      </c>
      <c r="U154" s="1">
        <f t="shared" si="33"/>
        <v>0</v>
      </c>
      <c r="V154" s="1">
        <f t="shared" si="34"/>
        <v>0</v>
      </c>
    </row>
    <row r="155" spans="1:22">
      <c r="A155" s="5"/>
      <c r="B155" s="1"/>
      <c r="D155" s="1"/>
      <c r="K155" s="1">
        <f t="shared" si="24"/>
        <v>0</v>
      </c>
      <c r="L155" s="1">
        <f t="shared" si="25"/>
        <v>0</v>
      </c>
      <c r="M155" s="1">
        <f t="shared" si="26"/>
        <v>0</v>
      </c>
      <c r="N155" s="1">
        <f t="shared" si="27"/>
        <v>0</v>
      </c>
      <c r="O155" s="1">
        <f t="shared" si="35"/>
        <v>0</v>
      </c>
      <c r="P155" s="1">
        <f t="shared" si="28"/>
        <v>0</v>
      </c>
      <c r="Q155" s="1">
        <f t="shared" si="29"/>
        <v>0</v>
      </c>
      <c r="R155" s="1">
        <f t="shared" si="30"/>
        <v>0</v>
      </c>
      <c r="S155" s="1">
        <f t="shared" si="31"/>
        <v>0</v>
      </c>
      <c r="U155" s="1">
        <f t="shared" si="33"/>
        <v>0</v>
      </c>
      <c r="V155" s="1">
        <f t="shared" si="34"/>
        <v>0</v>
      </c>
    </row>
    <row r="156" spans="1:22">
      <c r="A156" s="5"/>
      <c r="B156" s="1"/>
      <c r="D156" s="1"/>
      <c r="K156" s="1">
        <f t="shared" si="24"/>
        <v>0</v>
      </c>
      <c r="L156" s="1">
        <f t="shared" si="25"/>
        <v>0</v>
      </c>
      <c r="M156" s="1">
        <f t="shared" si="26"/>
        <v>0</v>
      </c>
      <c r="N156" s="1">
        <f t="shared" si="27"/>
        <v>0</v>
      </c>
      <c r="O156" s="1">
        <f t="shared" si="35"/>
        <v>0</v>
      </c>
      <c r="P156" s="1">
        <f t="shared" si="28"/>
        <v>0</v>
      </c>
      <c r="Q156" s="1">
        <f t="shared" si="29"/>
        <v>0</v>
      </c>
      <c r="R156" s="1">
        <f t="shared" si="30"/>
        <v>0</v>
      </c>
      <c r="S156" s="1">
        <f t="shared" si="31"/>
        <v>0</v>
      </c>
      <c r="U156" s="1">
        <f t="shared" si="33"/>
        <v>0</v>
      </c>
      <c r="V156" s="1">
        <f t="shared" si="34"/>
        <v>0</v>
      </c>
    </row>
    <row r="157" spans="1:22">
      <c r="A157" s="5"/>
      <c r="B157" s="1"/>
      <c r="D157" s="1"/>
      <c r="K157" s="1">
        <f t="shared" si="24"/>
        <v>0</v>
      </c>
      <c r="L157" s="1">
        <f t="shared" si="25"/>
        <v>0</v>
      </c>
      <c r="M157" s="1">
        <f t="shared" si="26"/>
        <v>0</v>
      </c>
      <c r="N157" s="1">
        <f t="shared" si="27"/>
        <v>0</v>
      </c>
      <c r="O157" s="1">
        <f t="shared" si="35"/>
        <v>0</v>
      </c>
      <c r="P157" s="1">
        <f t="shared" si="28"/>
        <v>0</v>
      </c>
      <c r="Q157" s="1">
        <f t="shared" si="29"/>
        <v>0</v>
      </c>
      <c r="R157" s="1">
        <f t="shared" si="30"/>
        <v>0</v>
      </c>
      <c r="S157" s="1">
        <f t="shared" si="31"/>
        <v>0</v>
      </c>
      <c r="U157" s="1">
        <f t="shared" si="33"/>
        <v>0</v>
      </c>
      <c r="V157" s="1">
        <f t="shared" si="34"/>
        <v>0</v>
      </c>
    </row>
    <row r="158" spans="1:22">
      <c r="A158" s="5"/>
      <c r="B158" s="1"/>
      <c r="D158" s="1"/>
      <c r="K158" s="1">
        <f t="shared" si="24"/>
        <v>0</v>
      </c>
      <c r="L158" s="1">
        <f t="shared" si="25"/>
        <v>0</v>
      </c>
      <c r="M158" s="1">
        <f t="shared" si="26"/>
        <v>0</v>
      </c>
      <c r="N158" s="1">
        <f t="shared" si="27"/>
        <v>0</v>
      </c>
      <c r="O158" s="1">
        <f t="shared" si="35"/>
        <v>0</v>
      </c>
      <c r="P158" s="1">
        <f t="shared" si="28"/>
        <v>0</v>
      </c>
      <c r="Q158" s="1">
        <f t="shared" si="29"/>
        <v>0</v>
      </c>
      <c r="R158" s="1">
        <f t="shared" si="30"/>
        <v>0</v>
      </c>
      <c r="S158" s="1">
        <f t="shared" si="31"/>
        <v>0</v>
      </c>
      <c r="U158" s="1">
        <f t="shared" si="33"/>
        <v>0</v>
      </c>
      <c r="V158" s="1">
        <f t="shared" si="34"/>
        <v>0</v>
      </c>
    </row>
    <row r="159" spans="1:22">
      <c r="A159" s="5"/>
      <c r="B159" s="1"/>
      <c r="D159" s="1"/>
      <c r="K159" s="1">
        <f t="shared" si="24"/>
        <v>0</v>
      </c>
      <c r="L159" s="1">
        <f t="shared" si="25"/>
        <v>0</v>
      </c>
      <c r="M159" s="1">
        <f t="shared" si="26"/>
        <v>0</v>
      </c>
      <c r="N159" s="1">
        <f t="shared" si="27"/>
        <v>0</v>
      </c>
      <c r="O159" s="1">
        <f t="shared" si="35"/>
        <v>0</v>
      </c>
      <c r="P159" s="1">
        <f t="shared" si="28"/>
        <v>0</v>
      </c>
      <c r="Q159" s="1">
        <f t="shared" si="29"/>
        <v>0</v>
      </c>
      <c r="R159" s="1">
        <f t="shared" si="30"/>
        <v>0</v>
      </c>
      <c r="S159" s="1">
        <f t="shared" si="31"/>
        <v>0</v>
      </c>
      <c r="U159" s="1">
        <f t="shared" si="33"/>
        <v>0</v>
      </c>
      <c r="V159" s="1">
        <f t="shared" si="34"/>
        <v>0</v>
      </c>
    </row>
    <row r="160" spans="1:22">
      <c r="A160" s="5"/>
      <c r="B160" s="1"/>
      <c r="D160" s="1"/>
      <c r="K160" s="1">
        <f t="shared" si="24"/>
        <v>0</v>
      </c>
      <c r="L160" s="1">
        <f t="shared" si="25"/>
        <v>0</v>
      </c>
      <c r="M160" s="1">
        <f t="shared" si="26"/>
        <v>0</v>
      </c>
      <c r="N160" s="1">
        <f t="shared" si="27"/>
        <v>0</v>
      </c>
      <c r="O160" s="1">
        <f t="shared" si="35"/>
        <v>0</v>
      </c>
      <c r="P160" s="1">
        <f t="shared" si="28"/>
        <v>0</v>
      </c>
      <c r="Q160" s="1">
        <f t="shared" si="29"/>
        <v>0</v>
      </c>
      <c r="R160" s="1">
        <f t="shared" si="30"/>
        <v>0</v>
      </c>
      <c r="S160" s="1">
        <f t="shared" si="31"/>
        <v>0</v>
      </c>
      <c r="U160" s="1">
        <f t="shared" si="33"/>
        <v>0</v>
      </c>
      <c r="V160" s="1">
        <f t="shared" si="34"/>
        <v>0</v>
      </c>
    </row>
    <row r="161" spans="1:22">
      <c r="A161" s="5"/>
      <c r="B161" s="1"/>
      <c r="D161" s="1"/>
      <c r="K161" s="1">
        <f t="shared" si="24"/>
        <v>0</v>
      </c>
      <c r="L161" s="1">
        <f t="shared" si="25"/>
        <v>0</v>
      </c>
      <c r="M161" s="1">
        <f t="shared" si="26"/>
        <v>0</v>
      </c>
      <c r="N161" s="1">
        <f t="shared" si="27"/>
        <v>0</v>
      </c>
      <c r="O161" s="1">
        <f t="shared" si="35"/>
        <v>0</v>
      </c>
      <c r="P161" s="1">
        <f t="shared" si="28"/>
        <v>0</v>
      </c>
      <c r="Q161" s="1">
        <f t="shared" si="29"/>
        <v>0</v>
      </c>
      <c r="R161" s="1">
        <f t="shared" si="30"/>
        <v>0</v>
      </c>
      <c r="S161" s="1">
        <f t="shared" si="31"/>
        <v>0</v>
      </c>
      <c r="U161" s="1">
        <f t="shared" si="33"/>
        <v>0</v>
      </c>
      <c r="V161" s="1">
        <f t="shared" si="34"/>
        <v>0</v>
      </c>
    </row>
    <row r="162" spans="1:22">
      <c r="A162" s="5"/>
      <c r="B162" s="1"/>
      <c r="D162" s="1"/>
      <c r="K162" s="1">
        <f t="shared" si="24"/>
        <v>0</v>
      </c>
      <c r="L162" s="1">
        <f t="shared" si="25"/>
        <v>0</v>
      </c>
      <c r="M162" s="1">
        <f t="shared" si="26"/>
        <v>0</v>
      </c>
      <c r="N162" s="1">
        <f t="shared" si="27"/>
        <v>0</v>
      </c>
      <c r="O162" s="1">
        <f t="shared" si="35"/>
        <v>0</v>
      </c>
      <c r="P162" s="1">
        <f t="shared" si="28"/>
        <v>0</v>
      </c>
      <c r="Q162" s="1">
        <f t="shared" si="29"/>
        <v>0</v>
      </c>
      <c r="R162" s="1">
        <f t="shared" si="30"/>
        <v>0</v>
      </c>
      <c r="S162" s="1">
        <f t="shared" si="31"/>
        <v>0</v>
      </c>
      <c r="U162" s="1">
        <f t="shared" si="33"/>
        <v>0</v>
      </c>
      <c r="V162" s="1">
        <f t="shared" si="34"/>
        <v>0</v>
      </c>
    </row>
    <row r="163" spans="1:22">
      <c r="A163" s="5"/>
      <c r="B163" s="1"/>
      <c r="D163" s="1"/>
      <c r="K163" s="1">
        <f t="shared" si="24"/>
        <v>0</v>
      </c>
      <c r="L163" s="1">
        <f t="shared" si="25"/>
        <v>0</v>
      </c>
      <c r="M163" s="1">
        <f t="shared" si="26"/>
        <v>0</v>
      </c>
      <c r="N163" s="1">
        <f t="shared" si="27"/>
        <v>0</v>
      </c>
      <c r="O163" s="1">
        <f t="shared" si="35"/>
        <v>0</v>
      </c>
      <c r="P163" s="1">
        <f t="shared" si="28"/>
        <v>0</v>
      </c>
      <c r="Q163" s="1">
        <f t="shared" si="29"/>
        <v>0</v>
      </c>
      <c r="R163" s="1">
        <f t="shared" si="30"/>
        <v>0</v>
      </c>
      <c r="S163" s="1">
        <f t="shared" si="31"/>
        <v>0</v>
      </c>
      <c r="U163" s="1">
        <f t="shared" si="33"/>
        <v>0</v>
      </c>
      <c r="V163" s="1">
        <f t="shared" si="34"/>
        <v>0</v>
      </c>
    </row>
    <row r="164" spans="1:22">
      <c r="A164" s="5"/>
      <c r="B164" s="1"/>
      <c r="D164" s="1"/>
      <c r="K164" s="1">
        <f t="shared" si="24"/>
        <v>0</v>
      </c>
      <c r="L164" s="1">
        <f t="shared" si="25"/>
        <v>0</v>
      </c>
      <c r="M164" s="1">
        <f t="shared" si="26"/>
        <v>0</v>
      </c>
      <c r="N164" s="1">
        <f t="shared" si="27"/>
        <v>0</v>
      </c>
      <c r="O164" s="1">
        <f t="shared" si="35"/>
        <v>0</v>
      </c>
      <c r="P164" s="1">
        <f t="shared" si="28"/>
        <v>0</v>
      </c>
      <c r="Q164" s="1">
        <f t="shared" si="29"/>
        <v>0</v>
      </c>
      <c r="R164" s="1">
        <f t="shared" si="30"/>
        <v>0</v>
      </c>
      <c r="S164" s="1">
        <f t="shared" si="31"/>
        <v>0</v>
      </c>
      <c r="U164" s="1">
        <f t="shared" si="33"/>
        <v>0</v>
      </c>
      <c r="V164" s="1">
        <f t="shared" si="34"/>
        <v>0</v>
      </c>
    </row>
    <row r="165" spans="1:22">
      <c r="A165" s="5"/>
      <c r="B165" s="1"/>
      <c r="D165" s="1"/>
      <c r="K165" s="1">
        <f t="shared" si="24"/>
        <v>0</v>
      </c>
      <c r="L165" s="1">
        <f t="shared" si="25"/>
        <v>0</v>
      </c>
      <c r="M165" s="1">
        <f t="shared" si="26"/>
        <v>0</v>
      </c>
      <c r="N165" s="1">
        <f t="shared" si="27"/>
        <v>0</v>
      </c>
      <c r="O165" s="1">
        <f t="shared" si="35"/>
        <v>0</v>
      </c>
      <c r="P165" s="1">
        <f t="shared" si="28"/>
        <v>0</v>
      </c>
      <c r="Q165" s="1">
        <f t="shared" si="29"/>
        <v>0</v>
      </c>
      <c r="R165" s="1">
        <f t="shared" si="30"/>
        <v>0</v>
      </c>
      <c r="S165" s="1">
        <f t="shared" si="31"/>
        <v>0</v>
      </c>
      <c r="U165" s="1">
        <f t="shared" si="33"/>
        <v>0</v>
      </c>
      <c r="V165" s="1">
        <f t="shared" si="34"/>
        <v>0</v>
      </c>
    </row>
    <row r="166" spans="1:22">
      <c r="A166" s="5"/>
      <c r="B166" s="1"/>
      <c r="D166" s="1"/>
      <c r="K166" s="1">
        <f t="shared" si="24"/>
        <v>0</v>
      </c>
      <c r="L166" s="1">
        <f t="shared" si="25"/>
        <v>0</v>
      </c>
      <c r="M166" s="1">
        <f t="shared" si="26"/>
        <v>0</v>
      </c>
      <c r="N166" s="1">
        <f t="shared" si="27"/>
        <v>0</v>
      </c>
      <c r="O166" s="1">
        <f t="shared" si="35"/>
        <v>0</v>
      </c>
      <c r="P166" s="1">
        <f t="shared" si="28"/>
        <v>0</v>
      </c>
      <c r="Q166" s="1">
        <f t="shared" si="29"/>
        <v>0</v>
      </c>
      <c r="R166" s="1">
        <f t="shared" si="30"/>
        <v>0</v>
      </c>
      <c r="S166" s="1">
        <f t="shared" si="31"/>
        <v>0</v>
      </c>
      <c r="U166" s="1">
        <f t="shared" si="33"/>
        <v>0</v>
      </c>
      <c r="V166" s="1">
        <f t="shared" si="34"/>
        <v>0</v>
      </c>
    </row>
    <row r="167" spans="1:22">
      <c r="A167" s="5"/>
      <c r="B167" s="1"/>
      <c r="D167" s="1"/>
      <c r="K167" s="1">
        <f t="shared" si="24"/>
        <v>0</v>
      </c>
      <c r="L167" s="1">
        <f t="shared" si="25"/>
        <v>0</v>
      </c>
      <c r="M167" s="1">
        <f t="shared" si="26"/>
        <v>0</v>
      </c>
      <c r="N167" s="1">
        <f t="shared" si="27"/>
        <v>0</v>
      </c>
      <c r="O167" s="1">
        <f t="shared" si="35"/>
        <v>0</v>
      </c>
      <c r="P167" s="1">
        <f t="shared" si="28"/>
        <v>0</v>
      </c>
      <c r="Q167" s="1">
        <f t="shared" si="29"/>
        <v>0</v>
      </c>
      <c r="R167" s="1">
        <f t="shared" si="30"/>
        <v>0</v>
      </c>
      <c r="S167" s="1">
        <f t="shared" si="31"/>
        <v>0</v>
      </c>
      <c r="U167" s="1">
        <f t="shared" si="33"/>
        <v>0</v>
      </c>
      <c r="V167" s="1">
        <f t="shared" si="34"/>
        <v>0</v>
      </c>
    </row>
    <row r="168" spans="1:22">
      <c r="A168" s="5"/>
      <c r="B168" s="1"/>
      <c r="D168" s="1"/>
      <c r="K168" s="1">
        <f t="shared" si="24"/>
        <v>0</v>
      </c>
      <c r="L168" s="1">
        <f t="shared" si="25"/>
        <v>0</v>
      </c>
      <c r="M168" s="1">
        <f t="shared" si="26"/>
        <v>0</v>
      </c>
      <c r="N168" s="1">
        <f t="shared" si="27"/>
        <v>0</v>
      </c>
      <c r="O168" s="1">
        <f t="shared" si="35"/>
        <v>0</v>
      </c>
      <c r="P168" s="1">
        <f t="shared" si="28"/>
        <v>0</v>
      </c>
      <c r="Q168" s="1">
        <f t="shared" si="29"/>
        <v>0</v>
      </c>
      <c r="R168" s="1">
        <f t="shared" si="30"/>
        <v>0</v>
      </c>
      <c r="S168" s="1">
        <f t="shared" si="31"/>
        <v>0</v>
      </c>
      <c r="U168" s="1">
        <f t="shared" si="33"/>
        <v>0</v>
      </c>
      <c r="V168" s="1">
        <f t="shared" si="34"/>
        <v>0</v>
      </c>
    </row>
    <row r="169" spans="1:22">
      <c r="A169" s="5"/>
      <c r="B169" s="1"/>
      <c r="D169" s="1"/>
      <c r="K169" s="1">
        <f t="shared" si="24"/>
        <v>0</v>
      </c>
      <c r="L169" s="1">
        <f t="shared" si="25"/>
        <v>0</v>
      </c>
      <c r="M169" s="1">
        <f t="shared" si="26"/>
        <v>0</v>
      </c>
      <c r="N169" s="1">
        <f t="shared" si="27"/>
        <v>0</v>
      </c>
      <c r="O169" s="1">
        <f t="shared" si="35"/>
        <v>0</v>
      </c>
      <c r="P169" s="1">
        <f t="shared" si="28"/>
        <v>0</v>
      </c>
      <c r="Q169" s="1">
        <f t="shared" si="29"/>
        <v>0</v>
      </c>
      <c r="R169" s="1">
        <f t="shared" si="30"/>
        <v>0</v>
      </c>
      <c r="S169" s="1">
        <f t="shared" si="31"/>
        <v>0</v>
      </c>
      <c r="U169" s="1">
        <f t="shared" si="33"/>
        <v>0</v>
      </c>
      <c r="V169" s="1">
        <f t="shared" si="34"/>
        <v>0</v>
      </c>
    </row>
    <row r="170" spans="1:22">
      <c r="A170" s="5"/>
      <c r="B170" s="1"/>
      <c r="D170" s="1"/>
      <c r="K170" s="1">
        <f t="shared" si="24"/>
        <v>0</v>
      </c>
      <c r="L170" s="1">
        <f t="shared" si="25"/>
        <v>0</v>
      </c>
      <c r="M170" s="1">
        <f t="shared" si="26"/>
        <v>0</v>
      </c>
      <c r="N170" s="1">
        <f t="shared" si="27"/>
        <v>0</v>
      </c>
      <c r="O170" s="1">
        <f t="shared" si="35"/>
        <v>0</v>
      </c>
      <c r="P170" s="1">
        <f t="shared" si="28"/>
        <v>0</v>
      </c>
      <c r="Q170" s="1">
        <f t="shared" si="29"/>
        <v>0</v>
      </c>
      <c r="R170" s="1">
        <f t="shared" si="30"/>
        <v>0</v>
      </c>
      <c r="S170" s="1">
        <f t="shared" si="31"/>
        <v>0</v>
      </c>
      <c r="U170" s="1">
        <f t="shared" si="33"/>
        <v>0</v>
      </c>
      <c r="V170" s="1">
        <f t="shared" si="34"/>
        <v>0</v>
      </c>
    </row>
    <row r="171" spans="1:22">
      <c r="A171" s="5"/>
      <c r="B171" s="1"/>
      <c r="D171" s="1"/>
      <c r="K171" s="1">
        <f t="shared" si="24"/>
        <v>0</v>
      </c>
      <c r="L171" s="1">
        <f t="shared" si="25"/>
        <v>0</v>
      </c>
      <c r="M171" s="1">
        <f t="shared" si="26"/>
        <v>0</v>
      </c>
      <c r="N171" s="1">
        <f t="shared" si="27"/>
        <v>0</v>
      </c>
      <c r="O171" s="1">
        <f t="shared" si="35"/>
        <v>0</v>
      </c>
      <c r="P171" s="1">
        <f t="shared" si="28"/>
        <v>0</v>
      </c>
      <c r="Q171" s="1">
        <f t="shared" si="29"/>
        <v>0</v>
      </c>
      <c r="R171" s="1">
        <f t="shared" si="30"/>
        <v>0</v>
      </c>
      <c r="S171" s="1">
        <f t="shared" si="31"/>
        <v>0</v>
      </c>
      <c r="U171" s="1">
        <f t="shared" si="33"/>
        <v>0</v>
      </c>
      <c r="V171" s="1">
        <f t="shared" si="34"/>
        <v>0</v>
      </c>
    </row>
    <row r="172" spans="1:22">
      <c r="A172" s="5"/>
      <c r="B172" s="1"/>
      <c r="D172" s="1"/>
      <c r="K172" s="1">
        <f t="shared" si="24"/>
        <v>0</v>
      </c>
      <c r="L172" s="1">
        <f t="shared" si="25"/>
        <v>0</v>
      </c>
      <c r="M172" s="1">
        <f t="shared" si="26"/>
        <v>0</v>
      </c>
      <c r="N172" s="1">
        <f t="shared" si="27"/>
        <v>0</v>
      </c>
      <c r="O172" s="1">
        <f t="shared" si="35"/>
        <v>0</v>
      </c>
      <c r="P172" s="1">
        <f t="shared" si="28"/>
        <v>0</v>
      </c>
      <c r="Q172" s="1">
        <f t="shared" si="29"/>
        <v>0</v>
      </c>
      <c r="R172" s="1">
        <f t="shared" si="30"/>
        <v>0</v>
      </c>
      <c r="S172" s="1">
        <f t="shared" si="31"/>
        <v>0</v>
      </c>
      <c r="U172" s="1">
        <f t="shared" si="33"/>
        <v>0</v>
      </c>
      <c r="V172" s="1">
        <f t="shared" si="34"/>
        <v>0</v>
      </c>
    </row>
    <row r="173" spans="1:22">
      <c r="A173" s="5"/>
      <c r="B173" s="1"/>
      <c r="D173" s="1"/>
      <c r="K173" s="1">
        <f t="shared" si="24"/>
        <v>0</v>
      </c>
      <c r="L173" s="1">
        <f t="shared" si="25"/>
        <v>0</v>
      </c>
      <c r="M173" s="1">
        <f t="shared" si="26"/>
        <v>0</v>
      </c>
      <c r="N173" s="1">
        <f t="shared" si="27"/>
        <v>0</v>
      </c>
      <c r="O173" s="1">
        <f t="shared" si="35"/>
        <v>0</v>
      </c>
      <c r="P173" s="1">
        <f t="shared" si="28"/>
        <v>0</v>
      </c>
      <c r="Q173" s="1">
        <f t="shared" si="29"/>
        <v>0</v>
      </c>
      <c r="R173" s="1">
        <f t="shared" si="30"/>
        <v>0</v>
      </c>
      <c r="S173" s="1">
        <f t="shared" si="31"/>
        <v>0</v>
      </c>
      <c r="U173" s="1">
        <f t="shared" si="33"/>
        <v>0</v>
      </c>
      <c r="V173" s="1">
        <f t="shared" si="34"/>
        <v>0</v>
      </c>
    </row>
    <row r="174" spans="1:22">
      <c r="A174" s="5"/>
      <c r="B174" s="1"/>
      <c r="D174" s="1"/>
      <c r="K174" s="1">
        <f t="shared" si="24"/>
        <v>0</v>
      </c>
      <c r="L174" s="1">
        <f t="shared" si="25"/>
        <v>0</v>
      </c>
      <c r="M174" s="1">
        <f t="shared" si="26"/>
        <v>0</v>
      </c>
      <c r="N174" s="1">
        <f t="shared" si="27"/>
        <v>0</v>
      </c>
      <c r="O174" s="1">
        <f t="shared" si="35"/>
        <v>0</v>
      </c>
      <c r="P174" s="1">
        <f t="shared" si="28"/>
        <v>0</v>
      </c>
      <c r="Q174" s="1">
        <f t="shared" si="29"/>
        <v>0</v>
      </c>
      <c r="R174" s="1">
        <f t="shared" si="30"/>
        <v>0</v>
      </c>
      <c r="S174" s="1">
        <f t="shared" si="31"/>
        <v>0</v>
      </c>
      <c r="U174" s="1">
        <f t="shared" si="33"/>
        <v>0</v>
      </c>
      <c r="V174" s="1">
        <f t="shared" si="34"/>
        <v>0</v>
      </c>
    </row>
    <row r="175" spans="1:22">
      <c r="A175" s="5"/>
      <c r="B175" s="1"/>
      <c r="D175" s="1"/>
      <c r="K175" s="1">
        <f t="shared" si="24"/>
        <v>0</v>
      </c>
      <c r="L175" s="1">
        <f t="shared" si="25"/>
        <v>0</v>
      </c>
      <c r="M175" s="1">
        <f t="shared" si="26"/>
        <v>0</v>
      </c>
      <c r="N175" s="1">
        <f t="shared" si="27"/>
        <v>0</v>
      </c>
      <c r="O175" s="1">
        <f t="shared" si="35"/>
        <v>0</v>
      </c>
      <c r="P175" s="1">
        <f t="shared" si="28"/>
        <v>0</v>
      </c>
      <c r="Q175" s="1">
        <f t="shared" si="29"/>
        <v>0</v>
      </c>
      <c r="R175" s="1">
        <f t="shared" si="30"/>
        <v>0</v>
      </c>
      <c r="S175" s="1">
        <f t="shared" si="31"/>
        <v>0</v>
      </c>
      <c r="U175" s="1">
        <f t="shared" si="33"/>
        <v>0</v>
      </c>
      <c r="V175" s="1">
        <f t="shared" si="34"/>
        <v>0</v>
      </c>
    </row>
    <row r="176" spans="1:22">
      <c r="A176" s="5"/>
      <c r="B176" s="1"/>
      <c r="D176" s="1"/>
      <c r="K176" s="1">
        <f t="shared" si="24"/>
        <v>0</v>
      </c>
      <c r="L176" s="1">
        <f t="shared" si="25"/>
        <v>0</v>
      </c>
      <c r="M176" s="1">
        <f t="shared" si="26"/>
        <v>0</v>
      </c>
      <c r="N176" s="1">
        <f t="shared" si="27"/>
        <v>0</v>
      </c>
      <c r="O176" s="1">
        <f t="shared" si="35"/>
        <v>0</v>
      </c>
      <c r="P176" s="1">
        <f t="shared" si="28"/>
        <v>0</v>
      </c>
      <c r="Q176" s="1">
        <f t="shared" si="29"/>
        <v>0</v>
      </c>
      <c r="R176" s="1">
        <f t="shared" si="30"/>
        <v>0</v>
      </c>
      <c r="S176" s="1">
        <f t="shared" si="31"/>
        <v>0</v>
      </c>
      <c r="U176" s="1">
        <f t="shared" si="33"/>
        <v>0</v>
      </c>
      <c r="V176" s="1">
        <f t="shared" si="34"/>
        <v>0</v>
      </c>
    </row>
    <row r="177" spans="1:22">
      <c r="A177" s="5"/>
      <c r="B177" s="1"/>
      <c r="D177" s="1"/>
      <c r="K177" s="1">
        <f t="shared" si="24"/>
        <v>0</v>
      </c>
      <c r="L177" s="1">
        <f t="shared" si="25"/>
        <v>0</v>
      </c>
      <c r="M177" s="1">
        <f t="shared" si="26"/>
        <v>0</v>
      </c>
      <c r="N177" s="1">
        <f t="shared" si="27"/>
        <v>0</v>
      </c>
      <c r="O177" s="1">
        <f t="shared" si="35"/>
        <v>0</v>
      </c>
      <c r="P177" s="1">
        <f t="shared" si="28"/>
        <v>0</v>
      </c>
      <c r="Q177" s="1">
        <f t="shared" si="29"/>
        <v>0</v>
      </c>
      <c r="R177" s="1">
        <f t="shared" si="30"/>
        <v>0</v>
      </c>
      <c r="S177" s="1">
        <f t="shared" si="31"/>
        <v>0</v>
      </c>
      <c r="U177" s="1">
        <f t="shared" si="33"/>
        <v>0</v>
      </c>
      <c r="V177" s="1">
        <f t="shared" si="34"/>
        <v>0</v>
      </c>
    </row>
    <row r="178" spans="1:22">
      <c r="A178" s="5"/>
      <c r="B178" s="1"/>
      <c r="D178" s="1"/>
      <c r="K178" s="1">
        <f t="shared" si="24"/>
        <v>0</v>
      </c>
      <c r="L178" s="1">
        <f t="shared" si="25"/>
        <v>0</v>
      </c>
      <c r="M178" s="1">
        <f t="shared" si="26"/>
        <v>0</v>
      </c>
      <c r="N178" s="1">
        <f t="shared" si="27"/>
        <v>0</v>
      </c>
      <c r="O178" s="1">
        <f t="shared" si="35"/>
        <v>0</v>
      </c>
      <c r="P178" s="1">
        <f t="shared" si="28"/>
        <v>0</v>
      </c>
      <c r="Q178" s="1">
        <f t="shared" si="29"/>
        <v>0</v>
      </c>
      <c r="R178" s="1">
        <f t="shared" si="30"/>
        <v>0</v>
      </c>
      <c r="S178" s="1">
        <f t="shared" si="31"/>
        <v>0</v>
      </c>
      <c r="U178" s="1">
        <f t="shared" si="33"/>
        <v>0</v>
      </c>
      <c r="V178" s="1">
        <f t="shared" si="34"/>
        <v>0</v>
      </c>
    </row>
    <row r="179" spans="1:22">
      <c r="A179" s="5"/>
      <c r="B179" s="1"/>
      <c r="D179" s="1"/>
      <c r="K179" s="1">
        <f t="shared" si="24"/>
        <v>0</v>
      </c>
      <c r="L179" s="1">
        <f t="shared" si="25"/>
        <v>0</v>
      </c>
      <c r="M179" s="1">
        <f t="shared" si="26"/>
        <v>0</v>
      </c>
      <c r="N179" s="1">
        <f t="shared" si="27"/>
        <v>0</v>
      </c>
      <c r="O179" s="1">
        <f t="shared" si="35"/>
        <v>0</v>
      </c>
      <c r="P179" s="1">
        <f t="shared" si="28"/>
        <v>0</v>
      </c>
      <c r="Q179" s="1">
        <f t="shared" si="29"/>
        <v>0</v>
      </c>
      <c r="R179" s="1">
        <f t="shared" si="30"/>
        <v>0</v>
      </c>
      <c r="S179" s="1">
        <f t="shared" si="31"/>
        <v>0</v>
      </c>
      <c r="U179" s="1">
        <f t="shared" si="33"/>
        <v>0</v>
      </c>
      <c r="V179" s="1">
        <f t="shared" si="34"/>
        <v>0</v>
      </c>
    </row>
    <row r="180" spans="1:22">
      <c r="A180" s="5"/>
      <c r="B180" s="1"/>
      <c r="D180" s="1"/>
      <c r="K180" s="1">
        <f t="shared" si="24"/>
        <v>0</v>
      </c>
      <c r="L180" s="1">
        <f t="shared" si="25"/>
        <v>0</v>
      </c>
      <c r="M180" s="1">
        <f t="shared" si="26"/>
        <v>0</v>
      </c>
      <c r="N180" s="1">
        <f t="shared" si="27"/>
        <v>0</v>
      </c>
      <c r="O180" s="1">
        <f t="shared" si="35"/>
        <v>0</v>
      </c>
      <c r="P180" s="1">
        <f t="shared" si="28"/>
        <v>0</v>
      </c>
      <c r="Q180" s="1">
        <f t="shared" si="29"/>
        <v>0</v>
      </c>
      <c r="R180" s="1">
        <f t="shared" si="30"/>
        <v>0</v>
      </c>
      <c r="S180" s="1">
        <f t="shared" si="31"/>
        <v>0</v>
      </c>
      <c r="U180" s="1">
        <f t="shared" si="33"/>
        <v>0</v>
      </c>
      <c r="V180" s="1">
        <f t="shared" si="34"/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80"/>
  <sheetViews>
    <sheetView topLeftCell="A127" workbookViewId="0">
      <selection activeCell="A143" sqref="A143"/>
    </sheetView>
  </sheetViews>
  <sheetFormatPr defaultRowHeight="15"/>
  <cols>
    <col min="4" max="4" width="10.5703125" bestFit="1" customWidth="1"/>
    <col min="7" max="7" width="12" customWidth="1"/>
    <col min="8" max="8" width="14.28515625" customWidth="1"/>
    <col min="9" max="9" width="14" customWidth="1"/>
  </cols>
  <sheetData>
    <row r="1" spans="1:22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</row>
    <row r="2" spans="1:22">
      <c r="A2" s="5">
        <v>39783</v>
      </c>
      <c r="B2" s="4"/>
      <c r="D2" s="1">
        <v>44.9</v>
      </c>
      <c r="E2" t="s">
        <v>20</v>
      </c>
      <c r="F2" t="s">
        <v>5</v>
      </c>
      <c r="G2" s="6" t="s">
        <v>1</v>
      </c>
      <c r="H2" s="6" t="s">
        <v>0</v>
      </c>
      <c r="I2" s="6"/>
      <c r="K2" s="1">
        <f>IF(E2="lojas",D2,0)</f>
        <v>44.9</v>
      </c>
      <c r="L2" s="1">
        <f>IF(E2="lanhouse",D2,0)</f>
        <v>0</v>
      </c>
      <c r="M2" s="1">
        <f>IF(E2="celular",D2,0)</f>
        <v>0</v>
      </c>
      <c r="N2" s="1">
        <f>IF(F2="caixa",D2,0)</f>
        <v>0</v>
      </c>
      <c r="O2" s="1">
        <f>IF(F2="bb",D2,0)</f>
        <v>0</v>
      </c>
      <c r="P2" s="1">
        <f>IF(F2="bradesco",D2,0)</f>
        <v>44.9</v>
      </c>
      <c r="Q2" s="1">
        <f>IF(F2="banco real",D2,0)</f>
        <v>0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</row>
    <row r="3" spans="1:22" ht="15.75">
      <c r="A3" s="5">
        <v>39783</v>
      </c>
      <c r="B3" s="4"/>
      <c r="D3" s="1">
        <v>44.9</v>
      </c>
      <c r="E3" t="s">
        <v>20</v>
      </c>
      <c r="F3" t="s">
        <v>5</v>
      </c>
      <c r="G3" s="8">
        <f>SUM(D2:D180)</f>
        <v>4761.4999999999991</v>
      </c>
      <c r="H3" s="7">
        <f>SUM(B2:B180)</f>
        <v>0</v>
      </c>
      <c r="I3" s="12">
        <f>SUM(G3-H3)</f>
        <v>4761.4999999999991</v>
      </c>
      <c r="K3" s="1">
        <f t="shared" ref="K3:K66" si="0">IF(E3="lojas",D3,0)</f>
        <v>44.9</v>
      </c>
      <c r="L3" s="1">
        <f t="shared" ref="L3:L66" si="1">IF(E3="lanhouse",D3,0)</f>
        <v>0</v>
      </c>
      <c r="M3" s="1">
        <f t="shared" ref="M3:M66" si="2">IF(E3="celular",D3,0)</f>
        <v>0</v>
      </c>
      <c r="N3" s="1">
        <f t="shared" ref="N3:N66" si="3">IF(F3="caixa",D3,0)</f>
        <v>0</v>
      </c>
      <c r="O3" s="1">
        <f>IF(F3="bb",D3,0)</f>
        <v>0</v>
      </c>
      <c r="P3" s="1">
        <f t="shared" ref="P3:P66" si="4">IF(F3="bradesco",D3,0)</f>
        <v>44.9</v>
      </c>
      <c r="Q3" s="1">
        <f t="shared" ref="Q3:Q66" si="5">IF(F3="banco real",D3,0)</f>
        <v>0</v>
      </c>
      <c r="R3" s="1">
        <f t="shared" ref="R3:R66" si="6">IF(F3="itau",D3,0)</f>
        <v>0</v>
      </c>
      <c r="S3" s="1">
        <f t="shared" ref="S3:S66" si="7">IF(F3="pseg",D3,0)</f>
        <v>0</v>
      </c>
      <c r="T3" s="1">
        <f t="shared" ref="T3:T66" si="8">IF(C3="pessoal",B3,0)</f>
        <v>0</v>
      </c>
      <c r="U3" s="1">
        <f t="shared" ref="U3:U66" si="9">IF(E3="dominios",D3,0)</f>
        <v>0</v>
      </c>
      <c r="V3" s="1">
        <f t="shared" ref="V3:V66" si="10">IF(C3="publicidade",B3,0)</f>
        <v>0</v>
      </c>
    </row>
    <row r="4" spans="1:22">
      <c r="A4" s="5">
        <v>39783</v>
      </c>
      <c r="B4" s="1"/>
      <c r="D4" s="1">
        <v>24.9</v>
      </c>
      <c r="E4" t="s">
        <v>20</v>
      </c>
      <c r="F4" t="s">
        <v>6</v>
      </c>
      <c r="G4" t="s">
        <v>352</v>
      </c>
      <c r="H4" t="s">
        <v>1</v>
      </c>
      <c r="I4" t="s">
        <v>0</v>
      </c>
      <c r="K4" s="1">
        <f t="shared" si="0"/>
        <v>24.9</v>
      </c>
      <c r="L4" s="1">
        <f t="shared" si="1"/>
        <v>0</v>
      </c>
      <c r="M4" s="1">
        <f t="shared" si="2"/>
        <v>0</v>
      </c>
      <c r="N4" s="1">
        <f t="shared" si="3"/>
        <v>0</v>
      </c>
      <c r="O4" s="1">
        <f t="shared" ref="O4:O67" si="11">IF(F4="bb",D4,0)</f>
        <v>24.9</v>
      </c>
      <c r="P4" s="1">
        <f t="shared" si="4"/>
        <v>0</v>
      </c>
      <c r="Q4" s="1">
        <f t="shared" si="5"/>
        <v>0</v>
      </c>
      <c r="R4" s="1">
        <f t="shared" si="6"/>
        <v>0</v>
      </c>
      <c r="S4" s="1">
        <f t="shared" si="7"/>
        <v>0</v>
      </c>
      <c r="T4" s="1">
        <f t="shared" si="8"/>
        <v>0</v>
      </c>
      <c r="U4" s="1">
        <f t="shared" si="9"/>
        <v>0</v>
      </c>
      <c r="V4" s="1">
        <f t="shared" si="10"/>
        <v>0</v>
      </c>
    </row>
    <row r="5" spans="1:22">
      <c r="A5" s="5">
        <v>39783</v>
      </c>
      <c r="B5" s="1"/>
      <c r="D5" s="1">
        <v>24.9</v>
      </c>
      <c r="E5" t="s">
        <v>20</v>
      </c>
      <c r="F5" t="s">
        <v>8</v>
      </c>
      <c r="G5" t="s">
        <v>353</v>
      </c>
      <c r="H5" s="11">
        <f>SUM(L2:L180)</f>
        <v>0</v>
      </c>
      <c r="J5" s="17" t="s">
        <v>19</v>
      </c>
      <c r="K5" s="1">
        <f t="shared" si="0"/>
        <v>24.9</v>
      </c>
      <c r="L5" s="1">
        <f t="shared" si="1"/>
        <v>0</v>
      </c>
      <c r="M5" s="1">
        <f t="shared" si="2"/>
        <v>0</v>
      </c>
      <c r="N5" s="1">
        <f t="shared" si="3"/>
        <v>0</v>
      </c>
      <c r="O5" s="1">
        <f t="shared" si="11"/>
        <v>0</v>
      </c>
      <c r="P5" s="1">
        <f t="shared" si="4"/>
        <v>0</v>
      </c>
      <c r="Q5" s="1">
        <f t="shared" si="5"/>
        <v>0</v>
      </c>
      <c r="R5" s="1">
        <f t="shared" si="6"/>
        <v>24.9</v>
      </c>
      <c r="S5" s="1">
        <f t="shared" si="7"/>
        <v>0</v>
      </c>
      <c r="T5" s="1">
        <f t="shared" si="8"/>
        <v>0</v>
      </c>
      <c r="U5" s="1">
        <f t="shared" si="9"/>
        <v>0</v>
      </c>
      <c r="V5" s="1">
        <f t="shared" si="10"/>
        <v>0</v>
      </c>
    </row>
    <row r="6" spans="1:22">
      <c r="A6" s="5">
        <v>39783</v>
      </c>
      <c r="B6" s="1"/>
      <c r="D6" s="1">
        <v>30</v>
      </c>
      <c r="E6" t="s">
        <v>20</v>
      </c>
      <c r="F6" t="s">
        <v>8</v>
      </c>
      <c r="G6" t="s">
        <v>54</v>
      </c>
      <c r="H6" s="10">
        <f>SUM(K2:K180)</f>
        <v>3891.5000000000064</v>
      </c>
      <c r="J6" s="18" t="s">
        <v>20</v>
      </c>
      <c r="K6" s="1">
        <f t="shared" si="0"/>
        <v>30</v>
      </c>
      <c r="L6" s="1">
        <f t="shared" si="1"/>
        <v>0</v>
      </c>
      <c r="M6" s="1">
        <f t="shared" si="2"/>
        <v>0</v>
      </c>
      <c r="N6" s="1">
        <f t="shared" si="3"/>
        <v>0</v>
      </c>
      <c r="O6" s="1">
        <f t="shared" si="11"/>
        <v>0</v>
      </c>
      <c r="P6" s="1">
        <f t="shared" si="4"/>
        <v>0</v>
      </c>
      <c r="Q6" s="1">
        <f t="shared" si="5"/>
        <v>0</v>
      </c>
      <c r="R6" s="1">
        <f t="shared" si="6"/>
        <v>30</v>
      </c>
      <c r="S6" s="1">
        <f t="shared" si="7"/>
        <v>0</v>
      </c>
      <c r="T6" s="1">
        <f t="shared" si="8"/>
        <v>0</v>
      </c>
      <c r="U6" s="1">
        <f t="shared" si="9"/>
        <v>0</v>
      </c>
      <c r="V6" s="1">
        <f t="shared" si="10"/>
        <v>0</v>
      </c>
    </row>
    <row r="7" spans="1:22">
      <c r="A7" s="5">
        <v>39783</v>
      </c>
      <c r="B7" s="1"/>
      <c r="D7" s="1">
        <v>24.9</v>
      </c>
      <c r="E7" t="s">
        <v>20</v>
      </c>
      <c r="F7" t="s">
        <v>5</v>
      </c>
      <c r="G7" s="9" t="s">
        <v>189</v>
      </c>
      <c r="H7" s="1">
        <f>SUM(M2:M180)</f>
        <v>0</v>
      </c>
      <c r="J7" t="s">
        <v>21</v>
      </c>
      <c r="K7" s="1">
        <f t="shared" si="0"/>
        <v>24.9</v>
      </c>
      <c r="L7" s="1">
        <f t="shared" si="1"/>
        <v>0</v>
      </c>
      <c r="M7" s="1">
        <f t="shared" si="2"/>
        <v>0</v>
      </c>
      <c r="N7" s="1">
        <f t="shared" si="3"/>
        <v>0</v>
      </c>
      <c r="O7" s="1">
        <f t="shared" si="11"/>
        <v>0</v>
      </c>
      <c r="P7" s="1">
        <f t="shared" si="4"/>
        <v>24.9</v>
      </c>
      <c r="Q7" s="1">
        <f t="shared" si="5"/>
        <v>0</v>
      </c>
      <c r="R7" s="1">
        <f t="shared" si="6"/>
        <v>0</v>
      </c>
      <c r="S7" s="1">
        <f t="shared" si="7"/>
        <v>0</v>
      </c>
      <c r="T7" s="1">
        <f t="shared" si="8"/>
        <v>0</v>
      </c>
      <c r="U7" s="1">
        <f t="shared" si="9"/>
        <v>0</v>
      </c>
      <c r="V7" s="1">
        <f t="shared" si="10"/>
        <v>0</v>
      </c>
    </row>
    <row r="8" spans="1:22">
      <c r="A8" s="5">
        <v>39784</v>
      </c>
      <c r="B8" s="1"/>
      <c r="D8" s="1">
        <v>30</v>
      </c>
      <c r="E8" t="s">
        <v>20</v>
      </c>
      <c r="F8" t="s">
        <v>6</v>
      </c>
      <c r="G8" s="13" t="s">
        <v>354</v>
      </c>
      <c r="H8" s="14">
        <f>SUM(U2:U180)</f>
        <v>250</v>
      </c>
      <c r="J8" s="19" t="s">
        <v>56</v>
      </c>
      <c r="K8" s="1">
        <f t="shared" si="0"/>
        <v>30</v>
      </c>
      <c r="L8" s="1">
        <f t="shared" si="1"/>
        <v>0</v>
      </c>
      <c r="M8" s="1">
        <f t="shared" si="2"/>
        <v>0</v>
      </c>
      <c r="N8" s="1">
        <f t="shared" si="3"/>
        <v>0</v>
      </c>
      <c r="O8" s="1">
        <f t="shared" si="11"/>
        <v>30</v>
      </c>
      <c r="P8" s="1">
        <f t="shared" si="4"/>
        <v>0</v>
      </c>
      <c r="Q8" s="1">
        <f t="shared" si="5"/>
        <v>0</v>
      </c>
      <c r="R8" s="1">
        <f t="shared" si="6"/>
        <v>0</v>
      </c>
      <c r="S8" s="1">
        <f t="shared" si="7"/>
        <v>0</v>
      </c>
      <c r="T8" s="1">
        <f t="shared" si="8"/>
        <v>0</v>
      </c>
      <c r="U8" s="1">
        <f t="shared" si="9"/>
        <v>0</v>
      </c>
      <c r="V8" s="1">
        <f t="shared" si="10"/>
        <v>0</v>
      </c>
    </row>
    <row r="9" spans="1:22">
      <c r="A9" s="5">
        <v>39785</v>
      </c>
      <c r="B9" s="4"/>
      <c r="D9" s="1">
        <v>29.9</v>
      </c>
      <c r="E9" t="s">
        <v>20</v>
      </c>
      <c r="F9" t="s">
        <v>8</v>
      </c>
      <c r="G9" s="1" t="s">
        <v>91</v>
      </c>
      <c r="J9" t="s">
        <v>25</v>
      </c>
      <c r="K9" s="1">
        <f t="shared" si="0"/>
        <v>29.9</v>
      </c>
      <c r="L9" s="1">
        <f t="shared" si="1"/>
        <v>0</v>
      </c>
      <c r="M9" s="1">
        <f t="shared" si="2"/>
        <v>0</v>
      </c>
      <c r="N9" s="1">
        <f t="shared" si="3"/>
        <v>0</v>
      </c>
      <c r="O9" s="1">
        <f t="shared" si="11"/>
        <v>0</v>
      </c>
      <c r="P9" s="1">
        <f t="shared" si="4"/>
        <v>0</v>
      </c>
      <c r="Q9" s="1">
        <f t="shared" si="5"/>
        <v>0</v>
      </c>
      <c r="R9" s="1">
        <f t="shared" si="6"/>
        <v>29.9</v>
      </c>
      <c r="S9" s="1">
        <f t="shared" si="7"/>
        <v>0</v>
      </c>
      <c r="T9" s="1">
        <f t="shared" si="8"/>
        <v>0</v>
      </c>
      <c r="U9" s="1">
        <f t="shared" si="9"/>
        <v>0</v>
      </c>
      <c r="V9" s="1">
        <f t="shared" si="10"/>
        <v>0</v>
      </c>
    </row>
    <row r="10" spans="1:22">
      <c r="A10" s="5">
        <v>39785</v>
      </c>
      <c r="B10" s="4"/>
      <c r="D10" s="1">
        <v>9.9</v>
      </c>
      <c r="E10" t="s">
        <v>20</v>
      </c>
      <c r="F10" t="s">
        <v>8</v>
      </c>
      <c r="G10" s="1" t="s">
        <v>355</v>
      </c>
      <c r="H10" t="s">
        <v>7</v>
      </c>
      <c r="I10" s="13">
        <f>SUM(N2:N180)</f>
        <v>501.29999999999995</v>
      </c>
      <c r="K10" s="1">
        <f t="shared" si="0"/>
        <v>9.9</v>
      </c>
      <c r="L10" s="1">
        <f t="shared" si="1"/>
        <v>0</v>
      </c>
      <c r="M10" s="1">
        <f t="shared" si="2"/>
        <v>0</v>
      </c>
      <c r="N10" s="1">
        <f t="shared" si="3"/>
        <v>0</v>
      </c>
      <c r="O10" s="1">
        <f t="shared" si="11"/>
        <v>0</v>
      </c>
      <c r="P10" s="1">
        <f t="shared" si="4"/>
        <v>0</v>
      </c>
      <c r="Q10" s="1">
        <f t="shared" si="5"/>
        <v>0</v>
      </c>
      <c r="R10" s="1">
        <f t="shared" si="6"/>
        <v>9.9</v>
      </c>
      <c r="S10" s="1">
        <f t="shared" si="7"/>
        <v>0</v>
      </c>
      <c r="T10" s="1">
        <f t="shared" si="8"/>
        <v>0</v>
      </c>
      <c r="U10" s="1">
        <f t="shared" si="9"/>
        <v>0</v>
      </c>
      <c r="V10" s="1">
        <f t="shared" si="10"/>
        <v>0</v>
      </c>
    </row>
    <row r="11" spans="1:22">
      <c r="A11" s="5">
        <v>39786</v>
      </c>
      <c r="B11" s="1"/>
      <c r="D11" s="1">
        <v>40</v>
      </c>
      <c r="E11" t="s">
        <v>107</v>
      </c>
      <c r="F11" t="s">
        <v>5</v>
      </c>
      <c r="G11" s="1" t="s">
        <v>356</v>
      </c>
      <c r="H11" t="s">
        <v>6</v>
      </c>
      <c r="I11" s="13">
        <f>SUM(O2:O180)</f>
        <v>883.49999999999966</v>
      </c>
      <c r="K11" s="1">
        <f t="shared" si="0"/>
        <v>0</v>
      </c>
      <c r="L11" s="1">
        <f t="shared" si="1"/>
        <v>0</v>
      </c>
      <c r="M11" s="1">
        <f t="shared" si="2"/>
        <v>0</v>
      </c>
      <c r="N11" s="1">
        <f t="shared" si="3"/>
        <v>0</v>
      </c>
      <c r="O11" s="1">
        <f t="shared" si="11"/>
        <v>0</v>
      </c>
      <c r="P11" s="1">
        <f t="shared" si="4"/>
        <v>40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0</v>
      </c>
      <c r="U11" s="1">
        <f t="shared" si="9"/>
        <v>0</v>
      </c>
      <c r="V11" s="1">
        <f t="shared" si="10"/>
        <v>0</v>
      </c>
    </row>
    <row r="12" spans="1:22">
      <c r="A12" s="5">
        <v>39786</v>
      </c>
      <c r="B12" s="1"/>
      <c r="D12" s="1">
        <v>24.9</v>
      </c>
      <c r="E12" t="s">
        <v>20</v>
      </c>
      <c r="F12" t="s">
        <v>5</v>
      </c>
      <c r="G12" s="1" t="s">
        <v>357</v>
      </c>
      <c r="H12" t="s">
        <v>5</v>
      </c>
      <c r="I12" s="13">
        <f>SUM(P2:P80)</f>
        <v>822.19999999999982</v>
      </c>
      <c r="K12" s="1">
        <f t="shared" si="0"/>
        <v>24.9</v>
      </c>
      <c r="L12" s="1">
        <f t="shared" si="1"/>
        <v>0</v>
      </c>
      <c r="M12" s="1">
        <f t="shared" si="2"/>
        <v>0</v>
      </c>
      <c r="N12" s="1">
        <f t="shared" si="3"/>
        <v>0</v>
      </c>
      <c r="O12" s="1">
        <f t="shared" si="11"/>
        <v>0</v>
      </c>
      <c r="P12" s="1">
        <f t="shared" si="4"/>
        <v>24.9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0</v>
      </c>
      <c r="U12" s="1">
        <f t="shared" si="9"/>
        <v>0</v>
      </c>
      <c r="V12" s="1">
        <f t="shared" si="10"/>
        <v>0</v>
      </c>
    </row>
    <row r="13" spans="1:22">
      <c r="A13" s="5">
        <v>39786</v>
      </c>
      <c r="B13" s="1"/>
      <c r="D13" s="1">
        <v>24.9</v>
      </c>
      <c r="E13" t="s">
        <v>20</v>
      </c>
      <c r="F13" t="s">
        <v>5</v>
      </c>
      <c r="G13" s="1" t="s">
        <v>146</v>
      </c>
      <c r="H13" t="s">
        <v>13</v>
      </c>
      <c r="I13" s="13">
        <f>SUM(Q2:Q189)</f>
        <v>248.3</v>
      </c>
      <c r="K13" s="1">
        <f t="shared" si="0"/>
        <v>24.9</v>
      </c>
      <c r="L13" s="1">
        <f t="shared" si="1"/>
        <v>0</v>
      </c>
      <c r="M13" s="1">
        <f t="shared" si="2"/>
        <v>0</v>
      </c>
      <c r="N13" s="1">
        <f t="shared" si="3"/>
        <v>0</v>
      </c>
      <c r="O13" s="1">
        <f t="shared" si="11"/>
        <v>0</v>
      </c>
      <c r="P13" s="1">
        <f t="shared" si="4"/>
        <v>24.9</v>
      </c>
      <c r="Q13" s="1">
        <f t="shared" si="5"/>
        <v>0</v>
      </c>
      <c r="R13" s="1">
        <f t="shared" si="6"/>
        <v>0</v>
      </c>
      <c r="S13" s="1">
        <f t="shared" si="7"/>
        <v>0</v>
      </c>
      <c r="T13" s="1">
        <f t="shared" si="8"/>
        <v>0</v>
      </c>
      <c r="U13" s="1">
        <f t="shared" si="9"/>
        <v>0</v>
      </c>
      <c r="V13" s="1">
        <f t="shared" si="10"/>
        <v>0</v>
      </c>
    </row>
    <row r="14" spans="1:22">
      <c r="A14" s="5">
        <v>39786</v>
      </c>
      <c r="B14" s="4"/>
      <c r="D14" s="1">
        <v>18.899999999999999</v>
      </c>
      <c r="E14" t="s">
        <v>20</v>
      </c>
      <c r="F14" t="s">
        <v>5</v>
      </c>
      <c r="G14" s="1" t="s">
        <v>137</v>
      </c>
      <c r="H14" t="s">
        <v>8</v>
      </c>
      <c r="I14" s="13">
        <f>SUM(R2:R189)</f>
        <v>812.6999999999997</v>
      </c>
      <c r="K14" s="1">
        <f t="shared" si="0"/>
        <v>18.899999999999999</v>
      </c>
      <c r="L14" s="1">
        <f t="shared" si="1"/>
        <v>0</v>
      </c>
      <c r="M14" s="1">
        <f t="shared" si="2"/>
        <v>0</v>
      </c>
      <c r="N14" s="1">
        <f t="shared" si="3"/>
        <v>0</v>
      </c>
      <c r="O14" s="1">
        <f t="shared" si="11"/>
        <v>0</v>
      </c>
      <c r="P14" s="1">
        <f t="shared" si="4"/>
        <v>18.899999999999999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0</v>
      </c>
      <c r="U14" s="1">
        <f t="shared" si="9"/>
        <v>0</v>
      </c>
      <c r="V14" s="1">
        <f t="shared" si="10"/>
        <v>0</v>
      </c>
    </row>
    <row r="15" spans="1:22">
      <c r="A15" s="5">
        <v>39786</v>
      </c>
      <c r="B15" s="4"/>
      <c r="D15" s="1">
        <v>33</v>
      </c>
      <c r="E15" t="s">
        <v>20</v>
      </c>
      <c r="F15" t="s">
        <v>7</v>
      </c>
      <c r="G15" t="s">
        <v>117</v>
      </c>
      <c r="H15" t="s">
        <v>33</v>
      </c>
      <c r="I15" s="13">
        <f>SUM(S2:S199)</f>
        <v>570</v>
      </c>
      <c r="K15" s="1">
        <f t="shared" si="0"/>
        <v>33</v>
      </c>
      <c r="L15" s="1">
        <f t="shared" si="1"/>
        <v>0</v>
      </c>
      <c r="M15" s="1">
        <f t="shared" si="2"/>
        <v>0</v>
      </c>
      <c r="N15" s="1">
        <f t="shared" si="3"/>
        <v>33</v>
      </c>
      <c r="O15" s="1">
        <f t="shared" si="11"/>
        <v>0</v>
      </c>
      <c r="P15" s="1">
        <f t="shared" si="4"/>
        <v>0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0</v>
      </c>
      <c r="U15" s="1">
        <f t="shared" si="9"/>
        <v>0</v>
      </c>
      <c r="V15" s="1">
        <f t="shared" si="10"/>
        <v>0</v>
      </c>
    </row>
    <row r="16" spans="1:22">
      <c r="A16" s="5">
        <v>39785</v>
      </c>
      <c r="B16" s="1"/>
      <c r="D16" s="1">
        <v>49.8</v>
      </c>
      <c r="E16" t="s">
        <v>20</v>
      </c>
      <c r="F16" t="s">
        <v>8</v>
      </c>
      <c r="G16" s="1" t="s">
        <v>358</v>
      </c>
      <c r="I16" s="13">
        <f>SUM(I10:I15)</f>
        <v>3837.9999999999995</v>
      </c>
      <c r="K16" s="1">
        <f t="shared" si="0"/>
        <v>49.8</v>
      </c>
      <c r="L16" s="1">
        <f t="shared" si="1"/>
        <v>0</v>
      </c>
      <c r="M16" s="1">
        <f t="shared" si="2"/>
        <v>0</v>
      </c>
      <c r="N16" s="1">
        <f t="shared" si="3"/>
        <v>0</v>
      </c>
      <c r="O16" s="1">
        <f t="shared" si="11"/>
        <v>0</v>
      </c>
      <c r="P16" s="1">
        <f t="shared" si="4"/>
        <v>0</v>
      </c>
      <c r="Q16" s="1">
        <f t="shared" si="5"/>
        <v>0</v>
      </c>
      <c r="R16" s="1">
        <f t="shared" si="6"/>
        <v>49.8</v>
      </c>
      <c r="S16" s="1">
        <f t="shared" si="7"/>
        <v>0</v>
      </c>
      <c r="T16" s="1">
        <f t="shared" si="8"/>
        <v>0</v>
      </c>
      <c r="U16" s="1">
        <f t="shared" si="9"/>
        <v>0</v>
      </c>
      <c r="V16" s="1">
        <f t="shared" si="10"/>
        <v>0</v>
      </c>
    </row>
    <row r="17" spans="1:22">
      <c r="A17" s="5">
        <v>39786</v>
      </c>
      <c r="B17" s="1"/>
      <c r="D17" s="1">
        <v>24.9</v>
      </c>
      <c r="E17" t="s">
        <v>20</v>
      </c>
      <c r="F17" t="s">
        <v>6</v>
      </c>
      <c r="G17" s="1" t="s">
        <v>115</v>
      </c>
      <c r="K17" s="1">
        <f t="shared" si="0"/>
        <v>24.9</v>
      </c>
      <c r="L17" s="1">
        <f t="shared" si="1"/>
        <v>0</v>
      </c>
      <c r="M17" s="1">
        <f t="shared" si="2"/>
        <v>0</v>
      </c>
      <c r="N17" s="1">
        <f t="shared" si="3"/>
        <v>0</v>
      </c>
      <c r="O17" s="1">
        <f t="shared" si="11"/>
        <v>24.9</v>
      </c>
      <c r="P17" s="1">
        <f t="shared" si="4"/>
        <v>0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0</v>
      </c>
      <c r="U17" s="1">
        <f t="shared" si="9"/>
        <v>0</v>
      </c>
      <c r="V17" s="1">
        <f t="shared" si="10"/>
        <v>0</v>
      </c>
    </row>
    <row r="18" spans="1:22">
      <c r="A18" s="5">
        <v>39786</v>
      </c>
      <c r="B18" s="4"/>
      <c r="D18" s="1">
        <v>20</v>
      </c>
      <c r="E18" t="s">
        <v>20</v>
      </c>
      <c r="F18" t="s">
        <v>6</v>
      </c>
      <c r="G18" s="1" t="s">
        <v>115</v>
      </c>
      <c r="H18" t="s">
        <v>51</v>
      </c>
      <c r="I18" s="7">
        <f>SUM(T2:T151)</f>
        <v>0</v>
      </c>
      <c r="K18" s="1">
        <f t="shared" si="0"/>
        <v>20</v>
      </c>
      <c r="L18" s="1">
        <f t="shared" si="1"/>
        <v>0</v>
      </c>
      <c r="M18" s="1">
        <f t="shared" si="2"/>
        <v>0</v>
      </c>
      <c r="N18" s="1">
        <f t="shared" si="3"/>
        <v>0</v>
      </c>
      <c r="O18" s="1">
        <f t="shared" si="11"/>
        <v>20</v>
      </c>
      <c r="P18" s="1">
        <f t="shared" si="4"/>
        <v>0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0</v>
      </c>
      <c r="U18" s="1">
        <f t="shared" si="9"/>
        <v>0</v>
      </c>
      <c r="V18" s="1">
        <f t="shared" si="10"/>
        <v>0</v>
      </c>
    </row>
    <row r="19" spans="1:22">
      <c r="A19" s="5">
        <v>39786</v>
      </c>
      <c r="B19" s="4"/>
      <c r="D19" s="1">
        <v>24.9</v>
      </c>
      <c r="E19" t="s">
        <v>20</v>
      </c>
      <c r="F19" t="s">
        <v>5</v>
      </c>
      <c r="G19" s="1" t="s">
        <v>359</v>
      </c>
      <c r="H19" t="s">
        <v>126</v>
      </c>
      <c r="I19" s="7">
        <f>SUM(V2:V180)</f>
        <v>0</v>
      </c>
      <c r="K19" s="1">
        <f t="shared" si="0"/>
        <v>24.9</v>
      </c>
      <c r="L19" s="1">
        <f t="shared" si="1"/>
        <v>0</v>
      </c>
      <c r="M19" s="1">
        <f t="shared" si="2"/>
        <v>0</v>
      </c>
      <c r="N19" s="1">
        <f t="shared" si="3"/>
        <v>0</v>
      </c>
      <c r="O19" s="1">
        <f t="shared" si="11"/>
        <v>0</v>
      </c>
      <c r="P19" s="1">
        <f t="shared" si="4"/>
        <v>24.9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0</v>
      </c>
      <c r="U19" s="1">
        <f t="shared" si="9"/>
        <v>0</v>
      </c>
      <c r="V19" s="1">
        <f t="shared" si="10"/>
        <v>0</v>
      </c>
    </row>
    <row r="20" spans="1:22">
      <c r="A20" s="5">
        <v>39786</v>
      </c>
      <c r="B20" s="1"/>
      <c r="D20" s="1">
        <v>30</v>
      </c>
      <c r="E20" t="s">
        <v>56</v>
      </c>
      <c r="F20" t="s">
        <v>5</v>
      </c>
      <c r="G20" s="1" t="s">
        <v>359</v>
      </c>
      <c r="K20" s="1">
        <f t="shared" si="0"/>
        <v>0</v>
      </c>
      <c r="L20" s="1">
        <f t="shared" si="1"/>
        <v>0</v>
      </c>
      <c r="M20" s="1">
        <f t="shared" si="2"/>
        <v>0</v>
      </c>
      <c r="N20" s="1">
        <f t="shared" si="3"/>
        <v>0</v>
      </c>
      <c r="O20" s="1">
        <f t="shared" si="11"/>
        <v>0</v>
      </c>
      <c r="P20" s="1">
        <f t="shared" si="4"/>
        <v>30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0</v>
      </c>
      <c r="U20" s="1">
        <f t="shared" si="9"/>
        <v>30</v>
      </c>
      <c r="V20" s="1">
        <f t="shared" si="10"/>
        <v>0</v>
      </c>
    </row>
    <row r="21" spans="1:22">
      <c r="A21" s="5">
        <v>39786</v>
      </c>
      <c r="B21" s="1"/>
      <c r="D21" s="1">
        <v>24.9</v>
      </c>
      <c r="E21" t="s">
        <v>20</v>
      </c>
      <c r="F21" t="s">
        <v>6</v>
      </c>
      <c r="G21" s="1" t="s">
        <v>119</v>
      </c>
      <c r="K21" s="1">
        <f t="shared" si="0"/>
        <v>24.9</v>
      </c>
      <c r="L21" s="1">
        <f t="shared" si="1"/>
        <v>0</v>
      </c>
      <c r="M21" s="1">
        <f t="shared" si="2"/>
        <v>0</v>
      </c>
      <c r="N21" s="1">
        <f t="shared" si="3"/>
        <v>0</v>
      </c>
      <c r="O21" s="1">
        <f t="shared" si="11"/>
        <v>24.9</v>
      </c>
      <c r="P21" s="1">
        <f t="shared" si="4"/>
        <v>0</v>
      </c>
      <c r="Q21" s="1">
        <f t="shared" si="5"/>
        <v>0</v>
      </c>
      <c r="R21" s="1">
        <f t="shared" si="6"/>
        <v>0</v>
      </c>
      <c r="S21" s="1">
        <f t="shared" si="7"/>
        <v>0</v>
      </c>
      <c r="T21" s="1">
        <f t="shared" si="8"/>
        <v>0</v>
      </c>
      <c r="U21" s="1">
        <f t="shared" si="9"/>
        <v>0</v>
      </c>
      <c r="V21" s="1">
        <f t="shared" si="10"/>
        <v>0</v>
      </c>
    </row>
    <row r="22" spans="1:22">
      <c r="A22" s="5">
        <v>39786</v>
      </c>
      <c r="B22" s="4"/>
      <c r="D22" s="1">
        <v>24.9</v>
      </c>
      <c r="E22" t="s">
        <v>20</v>
      </c>
      <c r="F22" t="s">
        <v>8</v>
      </c>
      <c r="G22" s="1" t="s">
        <v>360</v>
      </c>
      <c r="K22" s="1">
        <f t="shared" si="0"/>
        <v>24.9</v>
      </c>
      <c r="L22" s="1">
        <f t="shared" si="1"/>
        <v>0</v>
      </c>
      <c r="M22" s="1">
        <f t="shared" si="2"/>
        <v>0</v>
      </c>
      <c r="N22" s="1">
        <f t="shared" si="3"/>
        <v>0</v>
      </c>
      <c r="O22" s="1">
        <f t="shared" si="11"/>
        <v>0</v>
      </c>
      <c r="P22" s="1">
        <f t="shared" si="4"/>
        <v>0</v>
      </c>
      <c r="Q22" s="1">
        <f t="shared" si="5"/>
        <v>0</v>
      </c>
      <c r="R22" s="1">
        <f t="shared" si="6"/>
        <v>24.9</v>
      </c>
      <c r="S22" s="1">
        <f t="shared" si="7"/>
        <v>0</v>
      </c>
      <c r="T22" s="1">
        <f t="shared" si="8"/>
        <v>0</v>
      </c>
      <c r="U22" s="1">
        <f t="shared" si="9"/>
        <v>0</v>
      </c>
      <c r="V22" s="1">
        <f t="shared" si="10"/>
        <v>0</v>
      </c>
    </row>
    <row r="23" spans="1:22">
      <c r="A23" s="5">
        <v>39786</v>
      </c>
      <c r="B23" s="4"/>
      <c r="D23" s="1">
        <v>24.9</v>
      </c>
      <c r="E23" t="s">
        <v>20</v>
      </c>
      <c r="F23" t="s">
        <v>13</v>
      </c>
      <c r="G23" s="1" t="s">
        <v>361</v>
      </c>
      <c r="K23" s="1">
        <f t="shared" si="0"/>
        <v>24.9</v>
      </c>
      <c r="L23" s="1">
        <f t="shared" si="1"/>
        <v>0</v>
      </c>
      <c r="M23" s="1">
        <f t="shared" si="2"/>
        <v>0</v>
      </c>
      <c r="N23" s="1">
        <f t="shared" si="3"/>
        <v>0</v>
      </c>
      <c r="O23" s="1">
        <f t="shared" si="11"/>
        <v>0</v>
      </c>
      <c r="P23" s="1">
        <f t="shared" si="4"/>
        <v>0</v>
      </c>
      <c r="Q23" s="1">
        <f t="shared" si="5"/>
        <v>24.9</v>
      </c>
      <c r="R23" s="1">
        <f t="shared" si="6"/>
        <v>0</v>
      </c>
      <c r="S23" s="1">
        <f t="shared" si="7"/>
        <v>0</v>
      </c>
      <c r="T23" s="1">
        <f t="shared" si="8"/>
        <v>0</v>
      </c>
      <c r="U23" s="1">
        <f t="shared" si="9"/>
        <v>0</v>
      </c>
      <c r="V23" s="1">
        <f t="shared" si="10"/>
        <v>0</v>
      </c>
    </row>
    <row r="24" spans="1:22">
      <c r="A24" s="5">
        <v>39786</v>
      </c>
      <c r="B24" s="4"/>
      <c r="D24" s="1">
        <v>44.9</v>
      </c>
      <c r="E24" t="s">
        <v>20</v>
      </c>
      <c r="F24" t="s">
        <v>8</v>
      </c>
      <c r="G24" s="1" t="s">
        <v>213</v>
      </c>
      <c r="K24" s="1">
        <f t="shared" si="0"/>
        <v>44.9</v>
      </c>
      <c r="L24" s="1">
        <f t="shared" si="1"/>
        <v>0</v>
      </c>
      <c r="M24" s="1">
        <f t="shared" si="2"/>
        <v>0</v>
      </c>
      <c r="N24" s="1">
        <f t="shared" si="3"/>
        <v>0</v>
      </c>
      <c r="O24" s="1">
        <f t="shared" si="11"/>
        <v>0</v>
      </c>
      <c r="P24" s="1">
        <f t="shared" si="4"/>
        <v>0</v>
      </c>
      <c r="Q24" s="1">
        <f t="shared" si="5"/>
        <v>0</v>
      </c>
      <c r="R24" s="1">
        <f t="shared" si="6"/>
        <v>44.9</v>
      </c>
      <c r="S24" s="1">
        <f t="shared" si="7"/>
        <v>0</v>
      </c>
      <c r="T24" s="1">
        <f t="shared" si="8"/>
        <v>0</v>
      </c>
      <c r="U24" s="1">
        <f t="shared" si="9"/>
        <v>0</v>
      </c>
      <c r="V24" s="1">
        <f t="shared" si="10"/>
        <v>0</v>
      </c>
    </row>
    <row r="25" spans="1:22">
      <c r="A25" s="5">
        <v>39786</v>
      </c>
      <c r="B25" s="4"/>
      <c r="D25" s="1">
        <v>24.9</v>
      </c>
      <c r="E25" t="s">
        <v>20</v>
      </c>
      <c r="F25" t="s">
        <v>8</v>
      </c>
      <c r="G25" s="1" t="s">
        <v>362</v>
      </c>
      <c r="K25" s="1">
        <f t="shared" si="0"/>
        <v>24.9</v>
      </c>
      <c r="L25" s="1">
        <f t="shared" si="1"/>
        <v>0</v>
      </c>
      <c r="M25" s="1">
        <f t="shared" si="2"/>
        <v>0</v>
      </c>
      <c r="N25" s="1">
        <f t="shared" si="3"/>
        <v>0</v>
      </c>
      <c r="O25" s="1">
        <f t="shared" si="11"/>
        <v>0</v>
      </c>
      <c r="P25" s="1">
        <f t="shared" si="4"/>
        <v>0</v>
      </c>
      <c r="Q25" s="1">
        <f t="shared" si="5"/>
        <v>0</v>
      </c>
      <c r="R25" s="1">
        <f t="shared" si="6"/>
        <v>24.9</v>
      </c>
      <c r="S25" s="1">
        <f t="shared" si="7"/>
        <v>0</v>
      </c>
      <c r="T25" s="1">
        <f t="shared" si="8"/>
        <v>0</v>
      </c>
      <c r="U25" s="1">
        <f t="shared" si="9"/>
        <v>0</v>
      </c>
      <c r="V25" s="1">
        <f t="shared" si="10"/>
        <v>0</v>
      </c>
    </row>
    <row r="26" spans="1:22">
      <c r="A26" s="5">
        <v>39786</v>
      </c>
      <c r="B26" s="1"/>
      <c r="D26" s="1">
        <v>13</v>
      </c>
      <c r="E26" t="s">
        <v>20</v>
      </c>
      <c r="F26" t="s">
        <v>7</v>
      </c>
      <c r="G26" s="1" t="s">
        <v>237</v>
      </c>
      <c r="K26" s="1">
        <f t="shared" si="0"/>
        <v>13</v>
      </c>
      <c r="L26" s="1">
        <f t="shared" si="1"/>
        <v>0</v>
      </c>
      <c r="M26" s="1">
        <f t="shared" si="2"/>
        <v>0</v>
      </c>
      <c r="N26" s="1">
        <f t="shared" si="3"/>
        <v>13</v>
      </c>
      <c r="O26" s="1">
        <f t="shared" si="11"/>
        <v>0</v>
      </c>
      <c r="P26" s="1">
        <f t="shared" si="4"/>
        <v>0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0</v>
      </c>
      <c r="U26" s="1">
        <f t="shared" si="9"/>
        <v>0</v>
      </c>
      <c r="V26" s="1">
        <f t="shared" si="10"/>
        <v>0</v>
      </c>
    </row>
    <row r="27" spans="1:22">
      <c r="A27" s="5">
        <v>39787</v>
      </c>
      <c r="B27" s="1"/>
      <c r="D27" s="1">
        <v>24.9</v>
      </c>
      <c r="E27" t="s">
        <v>20</v>
      </c>
      <c r="F27" t="s">
        <v>5</v>
      </c>
      <c r="G27" s="1" t="s">
        <v>363</v>
      </c>
      <c r="K27" s="1">
        <f t="shared" si="0"/>
        <v>24.9</v>
      </c>
      <c r="L27" s="1">
        <f t="shared" si="1"/>
        <v>0</v>
      </c>
      <c r="M27" s="1">
        <f t="shared" si="2"/>
        <v>0</v>
      </c>
      <c r="N27" s="1">
        <f t="shared" si="3"/>
        <v>0</v>
      </c>
      <c r="O27" s="1">
        <f t="shared" si="11"/>
        <v>0</v>
      </c>
      <c r="P27" s="1">
        <f t="shared" si="4"/>
        <v>24.9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0</v>
      </c>
      <c r="U27" s="1">
        <f t="shared" si="9"/>
        <v>0</v>
      </c>
      <c r="V27" s="1">
        <f t="shared" si="10"/>
        <v>0</v>
      </c>
    </row>
    <row r="28" spans="1:22">
      <c r="A28" s="5">
        <v>39787</v>
      </c>
      <c r="B28" s="1"/>
      <c r="D28" s="1">
        <v>30</v>
      </c>
      <c r="E28" t="s">
        <v>56</v>
      </c>
      <c r="F28" t="s">
        <v>5</v>
      </c>
      <c r="G28" s="1" t="s">
        <v>363</v>
      </c>
      <c r="K28" s="1">
        <f t="shared" si="0"/>
        <v>0</v>
      </c>
      <c r="L28" s="1">
        <f t="shared" si="1"/>
        <v>0</v>
      </c>
      <c r="M28" s="1">
        <f t="shared" si="2"/>
        <v>0</v>
      </c>
      <c r="N28" s="1">
        <f t="shared" si="3"/>
        <v>0</v>
      </c>
      <c r="O28" s="1">
        <f t="shared" si="11"/>
        <v>0</v>
      </c>
      <c r="P28" s="1">
        <f t="shared" si="4"/>
        <v>30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0</v>
      </c>
      <c r="U28" s="1">
        <f t="shared" si="9"/>
        <v>30</v>
      </c>
      <c r="V28" s="1">
        <f t="shared" si="10"/>
        <v>0</v>
      </c>
    </row>
    <row r="29" spans="1:22">
      <c r="A29" s="5">
        <v>39787</v>
      </c>
      <c r="B29" s="1"/>
      <c r="D29" s="1">
        <v>20</v>
      </c>
      <c r="E29" t="s">
        <v>20</v>
      </c>
      <c r="F29" t="s">
        <v>8</v>
      </c>
      <c r="G29" s="13" t="s">
        <v>182</v>
      </c>
      <c r="K29" s="1">
        <f t="shared" si="0"/>
        <v>20</v>
      </c>
      <c r="L29" s="1">
        <f t="shared" si="1"/>
        <v>0</v>
      </c>
      <c r="M29" s="1">
        <f t="shared" si="2"/>
        <v>0</v>
      </c>
      <c r="N29" s="1">
        <f t="shared" si="3"/>
        <v>0</v>
      </c>
      <c r="O29" s="1">
        <f t="shared" si="11"/>
        <v>0</v>
      </c>
      <c r="P29" s="1">
        <f t="shared" si="4"/>
        <v>0</v>
      </c>
      <c r="Q29" s="1">
        <f t="shared" si="5"/>
        <v>0</v>
      </c>
      <c r="R29" s="1">
        <f t="shared" si="6"/>
        <v>20</v>
      </c>
      <c r="S29" s="1">
        <f t="shared" si="7"/>
        <v>0</v>
      </c>
      <c r="T29" s="1">
        <f t="shared" si="8"/>
        <v>0</v>
      </c>
      <c r="U29" s="1">
        <f t="shared" si="9"/>
        <v>0</v>
      </c>
      <c r="V29" s="1">
        <f t="shared" si="10"/>
        <v>0</v>
      </c>
    </row>
    <row r="30" spans="1:22">
      <c r="A30" s="5">
        <v>39787</v>
      </c>
      <c r="B30" s="1"/>
      <c r="D30" s="1">
        <v>25</v>
      </c>
      <c r="E30" t="s">
        <v>20</v>
      </c>
      <c r="F30" t="s">
        <v>6</v>
      </c>
      <c r="G30" s="13" t="s">
        <v>258</v>
      </c>
      <c r="K30" s="1">
        <f t="shared" si="0"/>
        <v>25</v>
      </c>
      <c r="L30" s="1">
        <f t="shared" si="1"/>
        <v>0</v>
      </c>
      <c r="M30" s="1">
        <f t="shared" si="2"/>
        <v>0</v>
      </c>
      <c r="N30" s="1">
        <f t="shared" si="3"/>
        <v>0</v>
      </c>
      <c r="O30" s="1">
        <f t="shared" si="11"/>
        <v>25</v>
      </c>
      <c r="P30" s="1">
        <f t="shared" si="4"/>
        <v>0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0</v>
      </c>
      <c r="U30" s="1">
        <f t="shared" si="9"/>
        <v>0</v>
      </c>
      <c r="V30" s="1">
        <f t="shared" si="10"/>
        <v>0</v>
      </c>
    </row>
    <row r="31" spans="1:22">
      <c r="A31" s="5">
        <v>39787</v>
      </c>
      <c r="B31" s="1"/>
      <c r="D31" s="1">
        <v>24.9</v>
      </c>
      <c r="E31" t="s">
        <v>20</v>
      </c>
      <c r="F31" t="s">
        <v>8</v>
      </c>
      <c r="G31" s="13" t="s">
        <v>234</v>
      </c>
      <c r="K31" s="1">
        <f t="shared" si="0"/>
        <v>24.9</v>
      </c>
      <c r="L31" s="1">
        <f t="shared" si="1"/>
        <v>0</v>
      </c>
      <c r="M31" s="1">
        <f t="shared" si="2"/>
        <v>0</v>
      </c>
      <c r="N31" s="1">
        <f t="shared" si="3"/>
        <v>0</v>
      </c>
      <c r="O31" s="1">
        <f t="shared" si="11"/>
        <v>0</v>
      </c>
      <c r="P31" s="1">
        <f t="shared" si="4"/>
        <v>0</v>
      </c>
      <c r="Q31" s="1">
        <f t="shared" si="5"/>
        <v>0</v>
      </c>
      <c r="R31" s="1">
        <f t="shared" si="6"/>
        <v>24.9</v>
      </c>
      <c r="S31" s="1">
        <f t="shared" si="7"/>
        <v>0</v>
      </c>
      <c r="T31" s="1">
        <f t="shared" si="8"/>
        <v>0</v>
      </c>
      <c r="U31" s="1">
        <f t="shared" si="9"/>
        <v>0</v>
      </c>
      <c r="V31" s="1">
        <f t="shared" si="10"/>
        <v>0</v>
      </c>
    </row>
    <row r="32" spans="1:22">
      <c r="A32" s="5">
        <v>39787</v>
      </c>
      <c r="B32" s="1"/>
      <c r="D32" s="1">
        <v>30</v>
      </c>
      <c r="E32" t="s">
        <v>56</v>
      </c>
      <c r="F32" t="s">
        <v>5</v>
      </c>
      <c r="G32" s="13" t="s">
        <v>364</v>
      </c>
      <c r="K32" s="1">
        <f t="shared" si="0"/>
        <v>0</v>
      </c>
      <c r="L32" s="1">
        <f t="shared" si="1"/>
        <v>0</v>
      </c>
      <c r="M32" s="1">
        <f t="shared" si="2"/>
        <v>0</v>
      </c>
      <c r="N32" s="1">
        <f t="shared" si="3"/>
        <v>0</v>
      </c>
      <c r="O32" s="1">
        <f t="shared" si="11"/>
        <v>0</v>
      </c>
      <c r="P32" s="1">
        <f t="shared" si="4"/>
        <v>30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0</v>
      </c>
      <c r="U32" s="1">
        <f t="shared" si="9"/>
        <v>30</v>
      </c>
      <c r="V32" s="1">
        <f t="shared" si="10"/>
        <v>0</v>
      </c>
    </row>
    <row r="33" spans="1:22">
      <c r="A33" s="5">
        <v>39787</v>
      </c>
      <c r="B33" s="1"/>
      <c r="D33" s="1">
        <v>84.9</v>
      </c>
      <c r="E33" t="s">
        <v>20</v>
      </c>
      <c r="F33" t="s">
        <v>5</v>
      </c>
      <c r="G33" s="13" t="s">
        <v>364</v>
      </c>
      <c r="K33" s="1">
        <f t="shared" si="0"/>
        <v>84.9</v>
      </c>
      <c r="L33" s="1">
        <f t="shared" si="1"/>
        <v>0</v>
      </c>
      <c r="M33" s="1">
        <f t="shared" si="2"/>
        <v>0</v>
      </c>
      <c r="N33" s="1">
        <f t="shared" si="3"/>
        <v>0</v>
      </c>
      <c r="O33" s="1">
        <f t="shared" si="11"/>
        <v>0</v>
      </c>
      <c r="P33" s="1">
        <f t="shared" si="4"/>
        <v>84.9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0</v>
      </c>
      <c r="U33" s="1">
        <f t="shared" si="9"/>
        <v>0</v>
      </c>
      <c r="V33" s="1">
        <f t="shared" si="10"/>
        <v>0</v>
      </c>
    </row>
    <row r="34" spans="1:22">
      <c r="A34" s="5">
        <v>39787</v>
      </c>
      <c r="B34" s="1"/>
      <c r="D34" s="1">
        <v>9.9</v>
      </c>
      <c r="E34" t="s">
        <v>20</v>
      </c>
      <c r="F34" t="s">
        <v>6</v>
      </c>
      <c r="G34" s="13" t="s">
        <v>192</v>
      </c>
      <c r="K34" s="1">
        <f t="shared" si="0"/>
        <v>9.9</v>
      </c>
      <c r="L34" s="1">
        <f t="shared" si="1"/>
        <v>0</v>
      </c>
      <c r="M34" s="1">
        <f t="shared" si="2"/>
        <v>0</v>
      </c>
      <c r="N34" s="1">
        <f t="shared" si="3"/>
        <v>0</v>
      </c>
      <c r="O34" s="1">
        <f t="shared" si="11"/>
        <v>9.9</v>
      </c>
      <c r="P34" s="1">
        <f t="shared" si="4"/>
        <v>0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0</v>
      </c>
      <c r="U34" s="1">
        <f t="shared" si="9"/>
        <v>0</v>
      </c>
      <c r="V34" s="1">
        <f t="shared" si="10"/>
        <v>0</v>
      </c>
    </row>
    <row r="35" spans="1:22">
      <c r="A35" s="5">
        <v>39786</v>
      </c>
      <c r="B35" s="1"/>
      <c r="D35" s="1">
        <v>50</v>
      </c>
      <c r="E35" t="s">
        <v>20</v>
      </c>
      <c r="F35" t="s">
        <v>7</v>
      </c>
      <c r="G35" s="13" t="s">
        <v>365</v>
      </c>
      <c r="K35" s="1">
        <f t="shared" si="0"/>
        <v>50</v>
      </c>
      <c r="L35" s="1">
        <f t="shared" si="1"/>
        <v>0</v>
      </c>
      <c r="M35" s="1">
        <f t="shared" si="2"/>
        <v>0</v>
      </c>
      <c r="N35" s="1">
        <f t="shared" si="3"/>
        <v>50</v>
      </c>
      <c r="O35" s="1">
        <f t="shared" si="11"/>
        <v>0</v>
      </c>
      <c r="P35" s="1">
        <f t="shared" si="4"/>
        <v>0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0</v>
      </c>
      <c r="U35" s="1">
        <f t="shared" si="9"/>
        <v>0</v>
      </c>
      <c r="V35" s="1">
        <f t="shared" si="10"/>
        <v>0</v>
      </c>
    </row>
    <row r="36" spans="1:22">
      <c r="A36" s="5">
        <v>39787</v>
      </c>
      <c r="B36" s="1"/>
      <c r="D36" s="1">
        <v>24.9</v>
      </c>
      <c r="E36" t="s">
        <v>20</v>
      </c>
      <c r="F36" t="s">
        <v>13</v>
      </c>
      <c r="G36" s="13" t="s">
        <v>180</v>
      </c>
      <c r="K36" s="1">
        <f t="shared" si="0"/>
        <v>24.9</v>
      </c>
      <c r="L36" s="1">
        <f t="shared" si="1"/>
        <v>0</v>
      </c>
      <c r="M36" s="1">
        <f t="shared" si="2"/>
        <v>0</v>
      </c>
      <c r="N36" s="1">
        <f t="shared" si="3"/>
        <v>0</v>
      </c>
      <c r="O36" s="1">
        <f t="shared" si="11"/>
        <v>0</v>
      </c>
      <c r="P36" s="1">
        <f t="shared" si="4"/>
        <v>0</v>
      </c>
      <c r="Q36" s="1">
        <f t="shared" si="5"/>
        <v>24.9</v>
      </c>
      <c r="R36" s="1">
        <f t="shared" si="6"/>
        <v>0</v>
      </c>
      <c r="S36" s="1">
        <f t="shared" si="7"/>
        <v>0</v>
      </c>
      <c r="T36" s="1">
        <f t="shared" si="8"/>
        <v>0</v>
      </c>
      <c r="U36" s="1">
        <f t="shared" si="9"/>
        <v>0</v>
      </c>
      <c r="V36" s="1">
        <f t="shared" si="10"/>
        <v>0</v>
      </c>
    </row>
    <row r="37" spans="1:22">
      <c r="A37" s="5">
        <v>39787</v>
      </c>
      <c r="B37" s="1"/>
      <c r="D37" s="1">
        <v>9.9</v>
      </c>
      <c r="E37" t="s">
        <v>20</v>
      </c>
      <c r="F37" t="s">
        <v>8</v>
      </c>
      <c r="G37" s="13" t="s">
        <v>145</v>
      </c>
      <c r="K37" s="1">
        <f t="shared" si="0"/>
        <v>9.9</v>
      </c>
      <c r="L37" s="1">
        <f t="shared" si="1"/>
        <v>0</v>
      </c>
      <c r="M37" s="1">
        <f t="shared" si="2"/>
        <v>0</v>
      </c>
      <c r="N37" s="1">
        <f t="shared" si="3"/>
        <v>0</v>
      </c>
      <c r="O37" s="1">
        <f t="shared" si="11"/>
        <v>0</v>
      </c>
      <c r="P37" s="1">
        <f t="shared" si="4"/>
        <v>0</v>
      </c>
      <c r="Q37" s="1">
        <f t="shared" si="5"/>
        <v>0</v>
      </c>
      <c r="R37" s="1">
        <f t="shared" si="6"/>
        <v>9.9</v>
      </c>
      <c r="S37" s="1">
        <f t="shared" si="7"/>
        <v>0</v>
      </c>
      <c r="T37" s="1">
        <f t="shared" si="8"/>
        <v>0</v>
      </c>
      <c r="U37" s="1">
        <f t="shared" si="9"/>
        <v>0</v>
      </c>
      <c r="V37" s="1">
        <f t="shared" si="10"/>
        <v>0</v>
      </c>
    </row>
    <row r="38" spans="1:22">
      <c r="A38" s="5">
        <v>39790</v>
      </c>
      <c r="B38" s="1"/>
      <c r="D38" s="1">
        <v>24.9</v>
      </c>
      <c r="E38" t="s">
        <v>20</v>
      </c>
      <c r="F38" t="s">
        <v>7</v>
      </c>
      <c r="G38" s="13" t="s">
        <v>324</v>
      </c>
      <c r="K38" s="1">
        <f t="shared" si="0"/>
        <v>24.9</v>
      </c>
      <c r="L38" s="1">
        <f t="shared" si="1"/>
        <v>0</v>
      </c>
      <c r="M38" s="1">
        <f t="shared" si="2"/>
        <v>0</v>
      </c>
      <c r="N38" s="1">
        <f t="shared" si="3"/>
        <v>24.9</v>
      </c>
      <c r="O38" s="1">
        <f t="shared" si="11"/>
        <v>0</v>
      </c>
      <c r="P38" s="1">
        <f t="shared" si="4"/>
        <v>0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0</v>
      </c>
      <c r="U38" s="1">
        <f t="shared" si="9"/>
        <v>0</v>
      </c>
      <c r="V38" s="1">
        <f t="shared" si="10"/>
        <v>0</v>
      </c>
    </row>
    <row r="39" spans="1:22">
      <c r="A39" s="5">
        <v>39787</v>
      </c>
      <c r="B39" s="1"/>
      <c r="D39" s="1">
        <v>24.9</v>
      </c>
      <c r="E39" t="s">
        <v>20</v>
      </c>
      <c r="F39" t="s">
        <v>6</v>
      </c>
      <c r="G39" s="13" t="s">
        <v>305</v>
      </c>
      <c r="K39" s="1">
        <f t="shared" si="0"/>
        <v>24.9</v>
      </c>
      <c r="L39" s="1">
        <f t="shared" si="1"/>
        <v>0</v>
      </c>
      <c r="M39" s="1">
        <f t="shared" si="2"/>
        <v>0</v>
      </c>
      <c r="N39" s="1">
        <f t="shared" si="3"/>
        <v>0</v>
      </c>
      <c r="O39" s="1">
        <f t="shared" si="11"/>
        <v>24.9</v>
      </c>
      <c r="P39" s="1">
        <f t="shared" si="4"/>
        <v>0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0</v>
      </c>
      <c r="U39" s="1">
        <f t="shared" si="9"/>
        <v>0</v>
      </c>
      <c r="V39" s="1">
        <f t="shared" si="10"/>
        <v>0</v>
      </c>
    </row>
    <row r="40" spans="1:22">
      <c r="A40" s="5">
        <v>39790</v>
      </c>
      <c r="B40" s="1"/>
      <c r="D40" s="1">
        <v>25</v>
      </c>
      <c r="E40" t="s">
        <v>20</v>
      </c>
      <c r="F40" t="s">
        <v>5</v>
      </c>
      <c r="G40" s="13" t="s">
        <v>366</v>
      </c>
      <c r="K40" s="1">
        <f t="shared" si="0"/>
        <v>25</v>
      </c>
      <c r="L40" s="1">
        <f t="shared" si="1"/>
        <v>0</v>
      </c>
      <c r="M40" s="1">
        <f t="shared" si="2"/>
        <v>0</v>
      </c>
      <c r="N40" s="1">
        <f t="shared" si="3"/>
        <v>0</v>
      </c>
      <c r="O40" s="1">
        <f t="shared" si="11"/>
        <v>0</v>
      </c>
      <c r="P40" s="1">
        <f t="shared" si="4"/>
        <v>25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0</v>
      </c>
      <c r="U40" s="1">
        <f t="shared" si="9"/>
        <v>0</v>
      </c>
      <c r="V40" s="1">
        <f t="shared" si="10"/>
        <v>0</v>
      </c>
    </row>
    <row r="41" spans="1:22">
      <c r="A41" s="5">
        <v>39790</v>
      </c>
      <c r="B41" s="1"/>
      <c r="D41" s="1">
        <v>45</v>
      </c>
      <c r="E41" t="s">
        <v>20</v>
      </c>
      <c r="F41" t="s">
        <v>13</v>
      </c>
      <c r="G41" s="13" t="s">
        <v>116</v>
      </c>
      <c r="K41" s="1">
        <f t="shared" si="0"/>
        <v>45</v>
      </c>
      <c r="L41" s="1">
        <f t="shared" si="1"/>
        <v>0</v>
      </c>
      <c r="M41" s="1">
        <f t="shared" si="2"/>
        <v>0</v>
      </c>
      <c r="N41" s="1">
        <f t="shared" si="3"/>
        <v>0</v>
      </c>
      <c r="O41" s="1">
        <f t="shared" si="11"/>
        <v>0</v>
      </c>
      <c r="P41" s="1">
        <f t="shared" si="4"/>
        <v>0</v>
      </c>
      <c r="Q41" s="1">
        <f t="shared" si="5"/>
        <v>45</v>
      </c>
      <c r="R41" s="1">
        <f t="shared" si="6"/>
        <v>0</v>
      </c>
      <c r="S41" s="1">
        <f t="shared" si="7"/>
        <v>0</v>
      </c>
      <c r="T41" s="1">
        <f t="shared" si="8"/>
        <v>0</v>
      </c>
      <c r="U41" s="1">
        <f t="shared" si="9"/>
        <v>0</v>
      </c>
      <c r="V41" s="1">
        <f t="shared" si="10"/>
        <v>0</v>
      </c>
    </row>
    <row r="42" spans="1:22">
      <c r="A42" s="5">
        <v>39790</v>
      </c>
      <c r="B42" s="1"/>
      <c r="D42" s="1">
        <v>24.9</v>
      </c>
      <c r="E42" t="s">
        <v>20</v>
      </c>
      <c r="F42" t="s">
        <v>13</v>
      </c>
      <c r="G42" s="13" t="s">
        <v>148</v>
      </c>
      <c r="K42" s="1">
        <f t="shared" si="0"/>
        <v>24.9</v>
      </c>
      <c r="L42" s="1">
        <f t="shared" si="1"/>
        <v>0</v>
      </c>
      <c r="M42" s="1">
        <f t="shared" si="2"/>
        <v>0</v>
      </c>
      <c r="N42" s="1">
        <f t="shared" si="3"/>
        <v>0</v>
      </c>
      <c r="O42" s="1">
        <f t="shared" si="11"/>
        <v>0</v>
      </c>
      <c r="P42" s="1">
        <f t="shared" si="4"/>
        <v>0</v>
      </c>
      <c r="Q42" s="1">
        <f t="shared" si="5"/>
        <v>24.9</v>
      </c>
      <c r="R42" s="1">
        <f t="shared" si="6"/>
        <v>0</v>
      </c>
      <c r="S42" s="1">
        <f t="shared" si="7"/>
        <v>0</v>
      </c>
      <c r="T42" s="1">
        <f t="shared" si="8"/>
        <v>0</v>
      </c>
      <c r="U42" s="1">
        <f t="shared" si="9"/>
        <v>0</v>
      </c>
      <c r="V42" s="1">
        <f t="shared" si="10"/>
        <v>0</v>
      </c>
    </row>
    <row r="43" spans="1:22">
      <c r="A43" s="5">
        <v>39790</v>
      </c>
      <c r="B43" s="1"/>
      <c r="D43" s="1">
        <v>24.9</v>
      </c>
      <c r="E43" t="s">
        <v>20</v>
      </c>
      <c r="F43" t="s">
        <v>5</v>
      </c>
      <c r="G43" s="13" t="s">
        <v>367</v>
      </c>
      <c r="K43" s="1">
        <f t="shared" si="0"/>
        <v>24.9</v>
      </c>
      <c r="L43" s="1">
        <f t="shared" si="1"/>
        <v>0</v>
      </c>
      <c r="M43" s="1">
        <f t="shared" si="2"/>
        <v>0</v>
      </c>
      <c r="N43" s="1">
        <f t="shared" si="3"/>
        <v>0</v>
      </c>
      <c r="O43" s="1">
        <f t="shared" si="11"/>
        <v>0</v>
      </c>
      <c r="P43" s="1">
        <f t="shared" si="4"/>
        <v>24.9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0</v>
      </c>
      <c r="U43" s="1">
        <f t="shared" si="9"/>
        <v>0</v>
      </c>
      <c r="V43" s="1">
        <f t="shared" si="10"/>
        <v>0</v>
      </c>
    </row>
    <row r="44" spans="1:22">
      <c r="A44" s="5">
        <v>39791</v>
      </c>
      <c r="B44" s="1"/>
      <c r="D44" s="1">
        <v>84.9</v>
      </c>
      <c r="E44" t="s">
        <v>20</v>
      </c>
      <c r="F44" t="s">
        <v>6</v>
      </c>
      <c r="G44" s="13" t="s">
        <v>185</v>
      </c>
      <c r="K44" s="1">
        <f>IF(E44="lojas",D44,0)</f>
        <v>84.9</v>
      </c>
      <c r="L44" s="1">
        <f>IF(E44="lanhouse",D44,0)</f>
        <v>0</v>
      </c>
      <c r="M44" s="1">
        <f>IF(E44="celular",D44,0)</f>
        <v>0</v>
      </c>
      <c r="N44" s="1">
        <f>IF(F44="caixa",D44,0)</f>
        <v>0</v>
      </c>
      <c r="O44" s="1">
        <f>IF(F44="bb",D44,0)</f>
        <v>84.9</v>
      </c>
      <c r="P44" s="1">
        <f>IF(F44="bradesco",D44,0)</f>
        <v>0</v>
      </c>
      <c r="Q44" s="1">
        <f>IF(F44="banco real",D44,0)</f>
        <v>0</v>
      </c>
      <c r="R44" s="1">
        <f>IF(F44="itau",D44,0)</f>
        <v>0</v>
      </c>
      <c r="S44" s="1">
        <f>IF(F44="pseg",D44,0)</f>
        <v>0</v>
      </c>
      <c r="T44" s="1">
        <f>IF(C44="pessoal",B44,0)</f>
        <v>0</v>
      </c>
      <c r="U44" s="1">
        <f>IF(E44="dominios",D44,0)</f>
        <v>0</v>
      </c>
      <c r="V44" s="1">
        <f t="shared" si="10"/>
        <v>0</v>
      </c>
    </row>
    <row r="45" spans="1:22">
      <c r="A45" s="5">
        <v>39791</v>
      </c>
      <c r="B45" s="1"/>
      <c r="D45" s="1">
        <v>24.9</v>
      </c>
      <c r="E45" t="s">
        <v>20</v>
      </c>
      <c r="F45" t="s">
        <v>5</v>
      </c>
      <c r="G45" s="13" t="s">
        <v>356</v>
      </c>
      <c r="K45" s="1">
        <f>IF(E45="lojas",D45,0)</f>
        <v>24.9</v>
      </c>
      <c r="L45" s="1">
        <f>IF(E45="lanhouse",D45,0)</f>
        <v>0</v>
      </c>
      <c r="M45" s="1">
        <f>IF(E45="celular",D45,0)</f>
        <v>0</v>
      </c>
      <c r="N45" s="1">
        <f>IF(F45="caixa",D45,0)</f>
        <v>0</v>
      </c>
      <c r="O45" s="1">
        <f>IF(F45="bb",D45,0)</f>
        <v>0</v>
      </c>
      <c r="P45" s="1">
        <f>IF(F45="bradesco",D45,0)</f>
        <v>24.9</v>
      </c>
      <c r="Q45" s="1">
        <f>IF(F45="banco real",D45,0)</f>
        <v>0</v>
      </c>
      <c r="R45" s="1">
        <f>IF(F45="itau",D45,0)</f>
        <v>0</v>
      </c>
      <c r="S45" s="1">
        <f>IF(F45="pseg",D45,0)</f>
        <v>0</v>
      </c>
      <c r="T45" s="1">
        <f>IF(C45="pessoal",B45,0)</f>
        <v>0</v>
      </c>
      <c r="U45" s="1">
        <f>IF(E45="dominios",D45,0)</f>
        <v>0</v>
      </c>
      <c r="V45" s="1">
        <f t="shared" si="10"/>
        <v>0</v>
      </c>
    </row>
    <row r="46" spans="1:22">
      <c r="A46" s="5">
        <v>39791</v>
      </c>
      <c r="B46" s="1"/>
      <c r="D46" s="1">
        <v>24.9</v>
      </c>
      <c r="E46" t="s">
        <v>20</v>
      </c>
      <c r="F46" t="s">
        <v>6</v>
      </c>
      <c r="G46" s="13" t="s">
        <v>72</v>
      </c>
      <c r="K46" s="1">
        <f>IF(E46="lojas",D46,0)</f>
        <v>24.9</v>
      </c>
      <c r="L46" s="1">
        <f>IF(E46="lanhouse",D46,0)</f>
        <v>0</v>
      </c>
      <c r="M46" s="1">
        <f>IF(E46="celular",D46,0)</f>
        <v>0</v>
      </c>
      <c r="N46" s="1">
        <f>IF(F46="caixa",D46,0)</f>
        <v>0</v>
      </c>
      <c r="O46" s="1">
        <f>IF(F46="bb",D46,0)</f>
        <v>24.9</v>
      </c>
      <c r="P46" s="1">
        <f>IF(F46="bradesco",D46,0)</f>
        <v>0</v>
      </c>
      <c r="Q46" s="1">
        <f>IF(F46="banco real",D46,0)</f>
        <v>0</v>
      </c>
      <c r="R46" s="1">
        <f>IF(F46="itau",D46,0)</f>
        <v>0</v>
      </c>
      <c r="S46" s="1">
        <f>IF(F46="pseg",D46,0)</f>
        <v>0</v>
      </c>
      <c r="T46" s="1">
        <f>IF(C46="pessoal",B46,0)</f>
        <v>0</v>
      </c>
      <c r="U46" s="1">
        <f>IF(E46="dominios",D46,0)</f>
        <v>0</v>
      </c>
      <c r="V46" s="1">
        <f t="shared" si="10"/>
        <v>0</v>
      </c>
    </row>
    <row r="47" spans="1:22">
      <c r="A47" s="5">
        <v>39790</v>
      </c>
      <c r="B47" s="1"/>
      <c r="D47" s="1">
        <v>24.9</v>
      </c>
      <c r="E47" t="s">
        <v>20</v>
      </c>
      <c r="F47" t="s">
        <v>7</v>
      </c>
      <c r="G47" s="13" t="s">
        <v>368</v>
      </c>
      <c r="K47" s="1">
        <f>IF(E47="lojas",D47,0)</f>
        <v>24.9</v>
      </c>
      <c r="L47" s="1">
        <f>IF(E47="lanhouse",D47,0)</f>
        <v>0</v>
      </c>
      <c r="M47" s="1">
        <f>IF(E47="celular",D47,0)</f>
        <v>0</v>
      </c>
      <c r="N47" s="1">
        <f>IF(F47="caixa",D47,0)</f>
        <v>24.9</v>
      </c>
      <c r="O47" s="1">
        <f>IF(F47="bb",D47,0)</f>
        <v>0</v>
      </c>
      <c r="P47" s="1">
        <f>IF(F47="bradesco",D47,0)</f>
        <v>0</v>
      </c>
      <c r="Q47" s="1">
        <f>IF(F47="banco real",D47,0)</f>
        <v>0</v>
      </c>
      <c r="R47" s="1">
        <f>IF(F47="itau",D47,0)</f>
        <v>0</v>
      </c>
      <c r="S47" s="1">
        <f>IF(F47="pseg",D47,0)</f>
        <v>0</v>
      </c>
      <c r="T47" s="1">
        <f>IF(C47="pessoal",B47,0)</f>
        <v>0</v>
      </c>
      <c r="U47" s="1">
        <f>IF(E47="dominios",D47,0)</f>
        <v>0</v>
      </c>
      <c r="V47" s="1">
        <f t="shared" si="10"/>
        <v>0</v>
      </c>
    </row>
    <row r="48" spans="1:22">
      <c r="A48" s="5">
        <v>39792</v>
      </c>
      <c r="B48" s="1"/>
      <c r="D48" s="1">
        <v>24.9</v>
      </c>
      <c r="E48" t="s">
        <v>20</v>
      </c>
      <c r="F48" t="s">
        <v>5</v>
      </c>
      <c r="G48" s="13" t="s">
        <v>369</v>
      </c>
      <c r="K48" s="1">
        <f>IF(E48="lojas",D48,0)</f>
        <v>24.9</v>
      </c>
      <c r="L48" s="1">
        <f>IF(E48="lanhouse",D48,0)</f>
        <v>0</v>
      </c>
      <c r="M48" s="1">
        <f>IF(E48="celular",D48,0)</f>
        <v>0</v>
      </c>
      <c r="N48" s="1">
        <f>IF(F48="caixa",D48,0)</f>
        <v>0</v>
      </c>
      <c r="O48" s="1">
        <f>IF(F48="bb",D48,0)</f>
        <v>0</v>
      </c>
      <c r="P48" s="1">
        <f>IF(F48="bradesco",D48,0)</f>
        <v>24.9</v>
      </c>
      <c r="Q48" s="1">
        <f>IF(F48="banco real",D48,0)</f>
        <v>0</v>
      </c>
      <c r="R48" s="1">
        <f>IF(F48="itau",D48,0)</f>
        <v>0</v>
      </c>
      <c r="S48" s="1">
        <f>IF(F48="pseg",D48,0)</f>
        <v>0</v>
      </c>
      <c r="T48" s="1">
        <f>IF(C48="pessoal",B48,0)</f>
        <v>0</v>
      </c>
      <c r="U48" s="1">
        <f>IF(E48="dominios",D48,0)</f>
        <v>0</v>
      </c>
      <c r="V48" s="1">
        <f t="shared" si="10"/>
        <v>0</v>
      </c>
    </row>
    <row r="49" spans="1:22">
      <c r="A49" s="5">
        <v>39792</v>
      </c>
      <c r="B49" s="1"/>
      <c r="D49" s="1">
        <v>30</v>
      </c>
      <c r="E49" t="s">
        <v>56</v>
      </c>
      <c r="F49" t="s">
        <v>5</v>
      </c>
      <c r="G49" s="13" t="s">
        <v>369</v>
      </c>
      <c r="K49" s="1">
        <f t="shared" si="0"/>
        <v>0</v>
      </c>
      <c r="L49" s="1">
        <f t="shared" si="1"/>
        <v>0</v>
      </c>
      <c r="M49" s="1">
        <f t="shared" si="2"/>
        <v>0</v>
      </c>
      <c r="N49" s="1">
        <f t="shared" si="3"/>
        <v>0</v>
      </c>
      <c r="O49" s="1">
        <f t="shared" si="11"/>
        <v>0</v>
      </c>
      <c r="P49" s="1">
        <f t="shared" si="4"/>
        <v>30</v>
      </c>
      <c r="Q49" s="1">
        <f t="shared" si="5"/>
        <v>0</v>
      </c>
      <c r="R49" s="1">
        <f t="shared" si="6"/>
        <v>0</v>
      </c>
      <c r="S49" s="1">
        <f t="shared" si="7"/>
        <v>0</v>
      </c>
      <c r="T49" s="1">
        <f t="shared" si="8"/>
        <v>0</v>
      </c>
      <c r="U49" s="1">
        <f t="shared" si="9"/>
        <v>30</v>
      </c>
      <c r="V49" s="1">
        <f t="shared" si="10"/>
        <v>0</v>
      </c>
    </row>
    <row r="50" spans="1:22">
      <c r="A50" s="5">
        <v>39792</v>
      </c>
      <c r="B50" s="1"/>
      <c r="D50" s="1">
        <v>24.9</v>
      </c>
      <c r="E50" t="s">
        <v>20</v>
      </c>
      <c r="F50" t="s">
        <v>8</v>
      </c>
      <c r="G50" s="13" t="s">
        <v>200</v>
      </c>
      <c r="K50" s="1">
        <f t="shared" si="0"/>
        <v>24.9</v>
      </c>
      <c r="L50" s="1">
        <f t="shared" si="1"/>
        <v>0</v>
      </c>
      <c r="M50" s="1">
        <f t="shared" si="2"/>
        <v>0</v>
      </c>
      <c r="N50" s="1">
        <f t="shared" si="3"/>
        <v>0</v>
      </c>
      <c r="O50" s="1">
        <f t="shared" si="11"/>
        <v>0</v>
      </c>
      <c r="P50" s="1">
        <f t="shared" si="4"/>
        <v>0</v>
      </c>
      <c r="Q50" s="1">
        <f t="shared" si="5"/>
        <v>0</v>
      </c>
      <c r="R50" s="1">
        <f t="shared" si="6"/>
        <v>24.9</v>
      </c>
      <c r="S50" s="1">
        <f t="shared" si="7"/>
        <v>0</v>
      </c>
      <c r="T50" s="1">
        <f t="shared" si="8"/>
        <v>0</v>
      </c>
      <c r="U50" s="1">
        <f t="shared" si="9"/>
        <v>0</v>
      </c>
      <c r="V50" s="1">
        <f t="shared" si="10"/>
        <v>0</v>
      </c>
    </row>
    <row r="51" spans="1:22">
      <c r="A51" s="5">
        <v>39792</v>
      </c>
      <c r="B51" s="1"/>
      <c r="D51" s="1">
        <v>33.9</v>
      </c>
      <c r="E51" t="s">
        <v>20</v>
      </c>
      <c r="F51" t="s">
        <v>13</v>
      </c>
      <c r="G51" s="13" t="s">
        <v>156</v>
      </c>
      <c r="H51" s="1">
        <v>14</v>
      </c>
      <c r="K51" s="1">
        <f t="shared" si="0"/>
        <v>33.9</v>
      </c>
      <c r="L51" s="1">
        <f t="shared" si="1"/>
        <v>0</v>
      </c>
      <c r="M51" s="1">
        <f t="shared" si="2"/>
        <v>0</v>
      </c>
      <c r="N51" s="1">
        <f t="shared" si="3"/>
        <v>0</v>
      </c>
      <c r="O51" s="1">
        <f t="shared" si="11"/>
        <v>0</v>
      </c>
      <c r="P51" s="1">
        <f t="shared" si="4"/>
        <v>0</v>
      </c>
      <c r="Q51" s="1">
        <f t="shared" si="5"/>
        <v>33.9</v>
      </c>
      <c r="R51" s="1">
        <f t="shared" si="6"/>
        <v>0</v>
      </c>
      <c r="S51" s="1">
        <f t="shared" si="7"/>
        <v>0</v>
      </c>
      <c r="T51" s="1">
        <f t="shared" si="8"/>
        <v>0</v>
      </c>
      <c r="U51" s="1">
        <f t="shared" si="9"/>
        <v>0</v>
      </c>
      <c r="V51" s="1">
        <f t="shared" si="10"/>
        <v>0</v>
      </c>
    </row>
    <row r="52" spans="1:22">
      <c r="A52" s="5">
        <v>39793</v>
      </c>
      <c r="B52" s="1"/>
      <c r="D52" s="1">
        <v>24.9</v>
      </c>
      <c r="E52" t="s">
        <v>20</v>
      </c>
      <c r="F52" t="s">
        <v>5</v>
      </c>
      <c r="G52" s="13" t="s">
        <v>370</v>
      </c>
      <c r="K52" s="1">
        <f t="shared" si="0"/>
        <v>24.9</v>
      </c>
      <c r="L52" s="1">
        <f t="shared" si="1"/>
        <v>0</v>
      </c>
      <c r="M52" s="1">
        <f t="shared" si="2"/>
        <v>0</v>
      </c>
      <c r="N52" s="1">
        <f t="shared" si="3"/>
        <v>0</v>
      </c>
      <c r="O52" s="1">
        <f t="shared" si="11"/>
        <v>0</v>
      </c>
      <c r="P52" s="1">
        <f t="shared" si="4"/>
        <v>24.9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0</v>
      </c>
      <c r="U52" s="1">
        <f t="shared" si="9"/>
        <v>0</v>
      </c>
      <c r="V52" s="1">
        <f t="shared" si="10"/>
        <v>0</v>
      </c>
    </row>
    <row r="53" spans="1:22">
      <c r="A53" s="5">
        <v>39793</v>
      </c>
      <c r="B53" s="1"/>
      <c r="D53" s="1">
        <v>40</v>
      </c>
      <c r="E53" t="s">
        <v>20</v>
      </c>
      <c r="F53" t="s">
        <v>8</v>
      </c>
      <c r="G53" s="13" t="s">
        <v>326</v>
      </c>
      <c r="K53" s="1">
        <f t="shared" si="0"/>
        <v>40</v>
      </c>
      <c r="L53" s="1">
        <f t="shared" si="1"/>
        <v>0</v>
      </c>
      <c r="M53" s="1">
        <f t="shared" si="2"/>
        <v>0</v>
      </c>
      <c r="N53" s="1">
        <f t="shared" si="3"/>
        <v>0</v>
      </c>
      <c r="O53" s="1">
        <f t="shared" si="11"/>
        <v>0</v>
      </c>
      <c r="P53" s="1">
        <f t="shared" si="4"/>
        <v>0</v>
      </c>
      <c r="Q53" s="1">
        <f t="shared" si="5"/>
        <v>0</v>
      </c>
      <c r="R53" s="1">
        <f t="shared" si="6"/>
        <v>40</v>
      </c>
      <c r="S53" s="1">
        <f t="shared" si="7"/>
        <v>0</v>
      </c>
      <c r="T53" s="1">
        <f t="shared" si="8"/>
        <v>0</v>
      </c>
      <c r="U53" s="1">
        <f t="shared" si="9"/>
        <v>0</v>
      </c>
      <c r="V53" s="1">
        <f t="shared" si="10"/>
        <v>0</v>
      </c>
    </row>
    <row r="54" spans="1:22">
      <c r="A54" s="5">
        <v>39793</v>
      </c>
      <c r="B54" s="1"/>
      <c r="D54" s="1">
        <v>50</v>
      </c>
      <c r="E54" t="s">
        <v>20</v>
      </c>
      <c r="F54" t="s">
        <v>5</v>
      </c>
      <c r="G54" s="13" t="s">
        <v>371</v>
      </c>
      <c r="K54" s="1">
        <f t="shared" si="0"/>
        <v>50</v>
      </c>
      <c r="L54" s="1">
        <f t="shared" si="1"/>
        <v>0</v>
      </c>
      <c r="M54" s="1">
        <f t="shared" si="2"/>
        <v>0</v>
      </c>
      <c r="N54" s="1">
        <f t="shared" si="3"/>
        <v>0</v>
      </c>
      <c r="O54" s="1">
        <f t="shared" si="11"/>
        <v>0</v>
      </c>
      <c r="P54" s="1">
        <f t="shared" si="4"/>
        <v>50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0</v>
      </c>
      <c r="U54" s="1">
        <f t="shared" si="9"/>
        <v>0</v>
      </c>
      <c r="V54" s="1">
        <f t="shared" si="10"/>
        <v>0</v>
      </c>
    </row>
    <row r="55" spans="1:22">
      <c r="A55" s="5">
        <v>39793</v>
      </c>
      <c r="B55" s="1"/>
      <c r="D55" s="1">
        <v>24.9</v>
      </c>
      <c r="E55" t="s">
        <v>20</v>
      </c>
      <c r="F55" t="s">
        <v>6</v>
      </c>
      <c r="G55" s="13" t="s">
        <v>169</v>
      </c>
      <c r="K55" s="1">
        <f t="shared" si="0"/>
        <v>24.9</v>
      </c>
      <c r="L55" s="1">
        <f t="shared" si="1"/>
        <v>0</v>
      </c>
      <c r="M55" s="1">
        <f t="shared" si="2"/>
        <v>0</v>
      </c>
      <c r="N55" s="1">
        <f t="shared" si="3"/>
        <v>0</v>
      </c>
      <c r="O55" s="1">
        <f t="shared" si="11"/>
        <v>24.9</v>
      </c>
      <c r="P55" s="1">
        <f t="shared" si="4"/>
        <v>0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0</v>
      </c>
      <c r="U55" s="1">
        <f t="shared" si="9"/>
        <v>0</v>
      </c>
      <c r="V55" s="1">
        <f t="shared" si="10"/>
        <v>0</v>
      </c>
    </row>
    <row r="56" spans="1:22">
      <c r="A56" s="5">
        <v>39794</v>
      </c>
      <c r="B56" s="1"/>
      <c r="D56" s="1">
        <v>44.9</v>
      </c>
      <c r="E56" t="s">
        <v>20</v>
      </c>
      <c r="F56" t="s">
        <v>7</v>
      </c>
      <c r="G56" s="13" t="s">
        <v>147</v>
      </c>
      <c r="K56" s="1">
        <f t="shared" si="0"/>
        <v>44.9</v>
      </c>
      <c r="L56" s="1">
        <f t="shared" si="1"/>
        <v>0</v>
      </c>
      <c r="M56" s="1">
        <f t="shared" si="2"/>
        <v>0</v>
      </c>
      <c r="N56" s="1">
        <f t="shared" si="3"/>
        <v>44.9</v>
      </c>
      <c r="O56" s="1">
        <f t="shared" si="11"/>
        <v>0</v>
      </c>
      <c r="P56" s="1">
        <f t="shared" si="4"/>
        <v>0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0</v>
      </c>
      <c r="U56" s="1">
        <f t="shared" si="9"/>
        <v>0</v>
      </c>
      <c r="V56" s="1">
        <f t="shared" si="10"/>
        <v>0</v>
      </c>
    </row>
    <row r="57" spans="1:22">
      <c r="A57" s="5">
        <v>39794</v>
      </c>
      <c r="B57" s="1"/>
      <c r="D57" s="1">
        <v>24.9</v>
      </c>
      <c r="E57" t="s">
        <v>20</v>
      </c>
      <c r="F57" t="s">
        <v>6</v>
      </c>
      <c r="G57" s="13" t="s">
        <v>158</v>
      </c>
      <c r="K57" s="1">
        <f t="shared" si="0"/>
        <v>24.9</v>
      </c>
      <c r="L57" s="1">
        <f t="shared" si="1"/>
        <v>0</v>
      </c>
      <c r="M57" s="1">
        <f t="shared" si="2"/>
        <v>0</v>
      </c>
      <c r="N57" s="1">
        <f t="shared" si="3"/>
        <v>0</v>
      </c>
      <c r="O57" s="1">
        <f t="shared" si="11"/>
        <v>24.9</v>
      </c>
      <c r="P57" s="1">
        <f t="shared" si="4"/>
        <v>0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0</v>
      </c>
      <c r="U57" s="1">
        <f t="shared" si="9"/>
        <v>0</v>
      </c>
      <c r="V57" s="1">
        <f t="shared" si="10"/>
        <v>0</v>
      </c>
    </row>
    <row r="58" spans="1:22">
      <c r="A58" s="5">
        <v>39794</v>
      </c>
      <c r="B58" s="1"/>
      <c r="D58" s="1">
        <v>64.900000000000006</v>
      </c>
      <c r="E58" t="s">
        <v>20</v>
      </c>
      <c r="F58" t="s">
        <v>6</v>
      </c>
      <c r="G58" s="13" t="s">
        <v>318</v>
      </c>
      <c r="K58" s="1">
        <f t="shared" si="0"/>
        <v>64.900000000000006</v>
      </c>
      <c r="L58" s="1">
        <f t="shared" si="1"/>
        <v>0</v>
      </c>
      <c r="M58" s="1">
        <f t="shared" si="2"/>
        <v>0</v>
      </c>
      <c r="N58" s="1">
        <f t="shared" si="3"/>
        <v>0</v>
      </c>
      <c r="O58" s="1">
        <f t="shared" si="11"/>
        <v>64.900000000000006</v>
      </c>
      <c r="P58" s="1">
        <f t="shared" si="4"/>
        <v>0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0</v>
      </c>
      <c r="U58" s="1">
        <f t="shared" si="9"/>
        <v>0</v>
      </c>
      <c r="V58" s="1">
        <f t="shared" si="10"/>
        <v>0</v>
      </c>
    </row>
    <row r="59" spans="1:22">
      <c r="A59" s="5">
        <v>39795</v>
      </c>
      <c r="B59" s="1"/>
      <c r="D59" s="1">
        <v>9.9</v>
      </c>
      <c r="E59" t="s">
        <v>20</v>
      </c>
      <c r="F59" t="s">
        <v>6</v>
      </c>
      <c r="G59" s="13" t="s">
        <v>209</v>
      </c>
      <c r="K59" s="1">
        <f t="shared" si="0"/>
        <v>9.9</v>
      </c>
      <c r="L59" s="1">
        <f t="shared" si="1"/>
        <v>0</v>
      </c>
      <c r="M59" s="1">
        <f t="shared" si="2"/>
        <v>0</v>
      </c>
      <c r="N59" s="1">
        <f t="shared" si="3"/>
        <v>0</v>
      </c>
      <c r="O59" s="1">
        <f t="shared" si="11"/>
        <v>9.9</v>
      </c>
      <c r="P59" s="1">
        <f t="shared" si="4"/>
        <v>0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0</v>
      </c>
      <c r="U59" s="1">
        <f t="shared" si="9"/>
        <v>0</v>
      </c>
      <c r="V59" s="1">
        <f t="shared" si="10"/>
        <v>0</v>
      </c>
    </row>
    <row r="60" spans="1:22">
      <c r="A60" s="5">
        <v>39795</v>
      </c>
      <c r="B60" s="1"/>
      <c r="D60" s="1">
        <v>9.9</v>
      </c>
      <c r="E60" t="s">
        <v>20</v>
      </c>
      <c r="F60" t="s">
        <v>5</v>
      </c>
      <c r="G60" s="13" t="s">
        <v>215</v>
      </c>
      <c r="H60" s="1">
        <v>649.30999999999995</v>
      </c>
      <c r="K60" s="1">
        <f t="shared" si="0"/>
        <v>9.9</v>
      </c>
      <c r="L60" s="1">
        <f t="shared" si="1"/>
        <v>0</v>
      </c>
      <c r="M60" s="1">
        <f t="shared" si="2"/>
        <v>0</v>
      </c>
      <c r="N60" s="1">
        <f t="shared" si="3"/>
        <v>0</v>
      </c>
      <c r="O60" s="1">
        <f t="shared" si="11"/>
        <v>0</v>
      </c>
      <c r="P60" s="1">
        <f t="shared" si="4"/>
        <v>9.9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0</v>
      </c>
      <c r="U60" s="1">
        <f t="shared" si="9"/>
        <v>0</v>
      </c>
      <c r="V60" s="1">
        <f t="shared" si="10"/>
        <v>0</v>
      </c>
    </row>
    <row r="61" spans="1:22">
      <c r="A61" s="5">
        <v>39797</v>
      </c>
      <c r="B61" s="1"/>
      <c r="D61" s="1">
        <v>44.9</v>
      </c>
      <c r="E61" t="s">
        <v>20</v>
      </c>
      <c r="F61" t="s">
        <v>8</v>
      </c>
      <c r="G61" s="13" t="s">
        <v>372</v>
      </c>
      <c r="H61" s="1">
        <v>7.81</v>
      </c>
      <c r="K61" s="1">
        <f t="shared" si="0"/>
        <v>44.9</v>
      </c>
      <c r="L61" s="1">
        <f t="shared" si="1"/>
        <v>0</v>
      </c>
      <c r="M61" s="1">
        <f t="shared" si="2"/>
        <v>0</v>
      </c>
      <c r="N61" s="1">
        <f t="shared" si="3"/>
        <v>0</v>
      </c>
      <c r="O61" s="1">
        <f t="shared" si="11"/>
        <v>0</v>
      </c>
      <c r="P61" s="1">
        <f t="shared" si="4"/>
        <v>0</v>
      </c>
      <c r="Q61" s="1">
        <f t="shared" si="5"/>
        <v>0</v>
      </c>
      <c r="R61" s="1">
        <f t="shared" si="6"/>
        <v>44.9</v>
      </c>
      <c r="S61" s="1">
        <f t="shared" si="7"/>
        <v>0</v>
      </c>
      <c r="T61" s="1">
        <f t="shared" si="8"/>
        <v>0</v>
      </c>
      <c r="U61" s="1">
        <f t="shared" si="9"/>
        <v>0</v>
      </c>
      <c r="V61" s="1">
        <f t="shared" si="10"/>
        <v>0</v>
      </c>
    </row>
    <row r="62" spans="1:22">
      <c r="A62" s="5">
        <v>39790</v>
      </c>
      <c r="B62" s="1"/>
      <c r="D62" s="1">
        <v>25</v>
      </c>
      <c r="E62" t="s">
        <v>20</v>
      </c>
      <c r="F62" t="s">
        <v>7</v>
      </c>
      <c r="G62" s="13" t="s">
        <v>275</v>
      </c>
      <c r="H62" s="1">
        <v>348.84</v>
      </c>
      <c r="K62" s="1">
        <f t="shared" si="0"/>
        <v>25</v>
      </c>
      <c r="L62" s="1">
        <f t="shared" si="1"/>
        <v>0</v>
      </c>
      <c r="M62" s="1">
        <f t="shared" si="2"/>
        <v>0</v>
      </c>
      <c r="N62" s="1">
        <f t="shared" si="3"/>
        <v>25</v>
      </c>
      <c r="O62" s="1">
        <f t="shared" si="11"/>
        <v>0</v>
      </c>
      <c r="P62" s="1">
        <f t="shared" si="4"/>
        <v>0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0</v>
      </c>
      <c r="U62" s="1">
        <f t="shared" si="9"/>
        <v>0</v>
      </c>
      <c r="V62" s="1">
        <f t="shared" si="10"/>
        <v>0</v>
      </c>
    </row>
    <row r="63" spans="1:22">
      <c r="A63" s="5">
        <v>39790</v>
      </c>
      <c r="B63" s="1"/>
      <c r="D63" s="1">
        <v>15</v>
      </c>
      <c r="E63" t="s">
        <v>20</v>
      </c>
      <c r="F63" t="s">
        <v>7</v>
      </c>
      <c r="G63" s="13" t="s">
        <v>275</v>
      </c>
      <c r="H63" s="1">
        <v>348.84</v>
      </c>
      <c r="K63" s="1">
        <f t="shared" si="0"/>
        <v>15</v>
      </c>
      <c r="L63" s="1">
        <f t="shared" si="1"/>
        <v>0</v>
      </c>
      <c r="M63" s="1">
        <f t="shared" si="2"/>
        <v>0</v>
      </c>
      <c r="N63" s="1">
        <f t="shared" si="3"/>
        <v>15</v>
      </c>
      <c r="O63" s="1">
        <f t="shared" si="11"/>
        <v>0</v>
      </c>
      <c r="P63" s="1">
        <f t="shared" si="4"/>
        <v>0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0</v>
      </c>
      <c r="U63" s="1">
        <f t="shared" si="9"/>
        <v>0</v>
      </c>
      <c r="V63" s="1">
        <f t="shared" si="10"/>
        <v>0</v>
      </c>
    </row>
    <row r="64" spans="1:22">
      <c r="A64" s="5">
        <v>39797</v>
      </c>
      <c r="B64" s="1"/>
      <c r="D64" s="1">
        <v>44.9</v>
      </c>
      <c r="E64" t="s">
        <v>20</v>
      </c>
      <c r="F64" t="s">
        <v>7</v>
      </c>
      <c r="G64" s="13" t="s">
        <v>373</v>
      </c>
      <c r="K64" s="1">
        <f t="shared" si="0"/>
        <v>44.9</v>
      </c>
      <c r="L64" s="1">
        <f t="shared" si="1"/>
        <v>0</v>
      </c>
      <c r="M64" s="1">
        <f t="shared" si="2"/>
        <v>0</v>
      </c>
      <c r="N64" s="1">
        <f t="shared" si="3"/>
        <v>44.9</v>
      </c>
      <c r="O64" s="1">
        <f t="shared" si="11"/>
        <v>0</v>
      </c>
      <c r="P64" s="1">
        <f t="shared" si="4"/>
        <v>0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0</v>
      </c>
      <c r="U64" s="1">
        <f t="shared" si="9"/>
        <v>0</v>
      </c>
      <c r="V64" s="1">
        <f t="shared" si="10"/>
        <v>0</v>
      </c>
    </row>
    <row r="65" spans="1:22">
      <c r="A65" s="5">
        <v>39797</v>
      </c>
      <c r="B65" s="1"/>
      <c r="D65" s="1">
        <v>30</v>
      </c>
      <c r="E65" t="s">
        <v>56</v>
      </c>
      <c r="F65" t="s">
        <v>7</v>
      </c>
      <c r="G65" s="13" t="s">
        <v>373</v>
      </c>
      <c r="H65" s="13">
        <f>H63+74.9</f>
        <v>423.74</v>
      </c>
      <c r="K65" s="1">
        <f t="shared" si="0"/>
        <v>0</v>
      </c>
      <c r="L65" s="1">
        <f t="shared" si="1"/>
        <v>0</v>
      </c>
      <c r="M65" s="1">
        <f t="shared" si="2"/>
        <v>0</v>
      </c>
      <c r="N65" s="1">
        <f t="shared" si="3"/>
        <v>30</v>
      </c>
      <c r="O65" s="1">
        <f t="shared" si="11"/>
        <v>0</v>
      </c>
      <c r="P65" s="1">
        <f t="shared" si="4"/>
        <v>0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0</v>
      </c>
      <c r="U65" s="1">
        <f t="shared" si="9"/>
        <v>30</v>
      </c>
      <c r="V65" s="1">
        <f t="shared" si="10"/>
        <v>0</v>
      </c>
    </row>
    <row r="66" spans="1:22">
      <c r="A66" s="5">
        <v>39797</v>
      </c>
      <c r="B66" s="1"/>
      <c r="D66" s="1">
        <v>24.9</v>
      </c>
      <c r="E66" t="s">
        <v>20</v>
      </c>
      <c r="F66" t="s">
        <v>8</v>
      </c>
      <c r="G66" s="13" t="s">
        <v>77</v>
      </c>
      <c r="H66" s="13">
        <f>H61+24.9</f>
        <v>32.71</v>
      </c>
      <c r="K66" s="1">
        <f t="shared" si="0"/>
        <v>24.9</v>
      </c>
      <c r="L66" s="1">
        <f t="shared" si="1"/>
        <v>0</v>
      </c>
      <c r="M66" s="1">
        <f t="shared" si="2"/>
        <v>0</v>
      </c>
      <c r="N66" s="1">
        <f t="shared" si="3"/>
        <v>0</v>
      </c>
      <c r="O66" s="1">
        <f t="shared" si="11"/>
        <v>0</v>
      </c>
      <c r="P66" s="1">
        <f t="shared" si="4"/>
        <v>0</v>
      </c>
      <c r="Q66" s="1">
        <f t="shared" si="5"/>
        <v>0</v>
      </c>
      <c r="R66" s="1">
        <f t="shared" si="6"/>
        <v>24.9</v>
      </c>
      <c r="S66" s="1">
        <f t="shared" si="7"/>
        <v>0</v>
      </c>
      <c r="T66" s="1">
        <f t="shared" si="8"/>
        <v>0</v>
      </c>
      <c r="U66" s="1">
        <f t="shared" si="9"/>
        <v>0</v>
      </c>
      <c r="V66" s="1">
        <f t="shared" si="10"/>
        <v>0</v>
      </c>
    </row>
    <row r="67" spans="1:22">
      <c r="A67" s="5">
        <v>39797</v>
      </c>
      <c r="B67" s="1"/>
      <c r="D67" s="1">
        <v>44.9</v>
      </c>
      <c r="E67" t="s">
        <v>20</v>
      </c>
      <c r="F67" t="s">
        <v>6</v>
      </c>
      <c r="G67" s="13" t="s">
        <v>244</v>
      </c>
      <c r="K67" s="1">
        <f t="shared" ref="K67:K130" si="12">IF(E67="lojas",D67,0)</f>
        <v>44.9</v>
      </c>
      <c r="L67" s="1">
        <f t="shared" ref="L67:L130" si="13">IF(E67="lanhouse",D67,0)</f>
        <v>0</v>
      </c>
      <c r="M67" s="1">
        <f t="shared" ref="M67:M130" si="14">IF(E67="celular",D67,0)</f>
        <v>0</v>
      </c>
      <c r="N67" s="1">
        <f t="shared" ref="N67:N130" si="15">IF(F67="caixa",D67,0)</f>
        <v>0</v>
      </c>
      <c r="O67" s="1">
        <f t="shared" si="11"/>
        <v>44.9</v>
      </c>
      <c r="P67" s="1">
        <f t="shared" ref="P67:P130" si="16">IF(F67="bradesco",D67,0)</f>
        <v>0</v>
      </c>
      <c r="Q67" s="1">
        <f t="shared" ref="Q67:Q130" si="17">IF(F67="banco real",D67,0)</f>
        <v>0</v>
      </c>
      <c r="R67" s="1">
        <f t="shared" ref="R67:R130" si="18">IF(F67="itau",D67,0)</f>
        <v>0</v>
      </c>
      <c r="S67" s="1">
        <f t="shared" ref="S67:S130" si="19">IF(F67="pseg",D67,0)</f>
        <v>0</v>
      </c>
      <c r="T67" s="1">
        <f t="shared" ref="T67:T130" si="20">IF(C67="pessoal",B67,0)</f>
        <v>0</v>
      </c>
      <c r="U67" s="1">
        <f t="shared" ref="U67:U130" si="21">IF(E67="dominios",D67,0)</f>
        <v>0</v>
      </c>
      <c r="V67" s="1">
        <f t="shared" ref="V67:V130" si="22">IF(C67="publicidade",B67,0)</f>
        <v>0</v>
      </c>
    </row>
    <row r="68" spans="1:22">
      <c r="A68" s="5">
        <v>39797</v>
      </c>
      <c r="B68" s="1"/>
      <c r="D68" s="1">
        <v>24.9</v>
      </c>
      <c r="E68" t="s">
        <v>20</v>
      </c>
      <c r="F68" t="s">
        <v>8</v>
      </c>
      <c r="G68" s="13" t="s">
        <v>223</v>
      </c>
      <c r="H68" s="13">
        <f>H66+24.9</f>
        <v>57.61</v>
      </c>
      <c r="K68" s="1">
        <f t="shared" si="12"/>
        <v>24.9</v>
      </c>
      <c r="L68" s="1">
        <f t="shared" si="13"/>
        <v>0</v>
      </c>
      <c r="M68" s="1">
        <f t="shared" si="14"/>
        <v>0</v>
      </c>
      <c r="N68" s="1">
        <f t="shared" si="15"/>
        <v>0</v>
      </c>
      <c r="O68" s="1">
        <f t="shared" ref="O68:O131" si="23">IF(F68="bb",D68,0)</f>
        <v>0</v>
      </c>
      <c r="P68" s="1">
        <f t="shared" si="16"/>
        <v>0</v>
      </c>
      <c r="Q68" s="1">
        <f t="shared" si="17"/>
        <v>0</v>
      </c>
      <c r="R68" s="1">
        <f t="shared" si="18"/>
        <v>24.9</v>
      </c>
      <c r="S68" s="1">
        <f t="shared" si="19"/>
        <v>0</v>
      </c>
      <c r="T68" s="1">
        <f t="shared" si="20"/>
        <v>0</v>
      </c>
      <c r="U68" s="1">
        <f t="shared" si="21"/>
        <v>0</v>
      </c>
      <c r="V68" s="1">
        <f t="shared" si="22"/>
        <v>0</v>
      </c>
    </row>
    <row r="69" spans="1:22">
      <c r="A69" s="5">
        <v>39797</v>
      </c>
      <c r="B69" s="1"/>
      <c r="D69" s="1">
        <v>24.9</v>
      </c>
      <c r="E69" t="s">
        <v>20</v>
      </c>
      <c r="F69" t="s">
        <v>5</v>
      </c>
      <c r="G69" s="13" t="s">
        <v>374</v>
      </c>
      <c r="H69" s="13">
        <f>H60+24.9</f>
        <v>674.20999999999992</v>
      </c>
      <c r="K69" s="1">
        <f t="shared" si="12"/>
        <v>24.9</v>
      </c>
      <c r="L69" s="1">
        <f t="shared" si="13"/>
        <v>0</v>
      </c>
      <c r="M69" s="1">
        <f t="shared" si="14"/>
        <v>0</v>
      </c>
      <c r="N69" s="1">
        <f t="shared" si="15"/>
        <v>0</v>
      </c>
      <c r="O69" s="1">
        <f t="shared" si="23"/>
        <v>0</v>
      </c>
      <c r="P69" s="1">
        <f t="shared" si="16"/>
        <v>24.9</v>
      </c>
      <c r="Q69" s="1">
        <f t="shared" si="17"/>
        <v>0</v>
      </c>
      <c r="R69" s="1">
        <f t="shared" si="18"/>
        <v>0</v>
      </c>
      <c r="S69" s="1">
        <f t="shared" si="19"/>
        <v>0</v>
      </c>
      <c r="T69" s="1">
        <f t="shared" si="20"/>
        <v>0</v>
      </c>
      <c r="U69" s="1">
        <f t="shared" si="21"/>
        <v>0</v>
      </c>
      <c r="V69" s="1">
        <f t="shared" si="22"/>
        <v>0</v>
      </c>
    </row>
    <row r="70" spans="1:22">
      <c r="A70" s="5">
        <v>39797</v>
      </c>
      <c r="B70" s="1"/>
      <c r="D70" s="1">
        <v>44.9</v>
      </c>
      <c r="E70" t="s">
        <v>20</v>
      </c>
      <c r="F70" t="s">
        <v>8</v>
      </c>
      <c r="G70" s="13" t="s">
        <v>375</v>
      </c>
      <c r="H70" s="13">
        <f>H68+44.9-47.82-44.88</f>
        <v>9.8099999999999881</v>
      </c>
      <c r="K70" s="1">
        <f t="shared" si="12"/>
        <v>44.9</v>
      </c>
      <c r="L70" s="1">
        <f t="shared" si="13"/>
        <v>0</v>
      </c>
      <c r="M70" s="1">
        <f t="shared" si="14"/>
        <v>0</v>
      </c>
      <c r="N70" s="1">
        <f t="shared" si="15"/>
        <v>0</v>
      </c>
      <c r="O70" s="1">
        <f t="shared" si="23"/>
        <v>0</v>
      </c>
      <c r="P70" s="1">
        <f t="shared" si="16"/>
        <v>0</v>
      </c>
      <c r="Q70" s="1">
        <f t="shared" si="17"/>
        <v>0</v>
      </c>
      <c r="R70" s="1">
        <f t="shared" si="18"/>
        <v>44.9</v>
      </c>
      <c r="S70" s="1">
        <f t="shared" si="19"/>
        <v>0</v>
      </c>
      <c r="T70" s="1">
        <f t="shared" si="20"/>
        <v>0</v>
      </c>
      <c r="U70" s="1">
        <f t="shared" si="21"/>
        <v>0</v>
      </c>
      <c r="V70" s="1">
        <f t="shared" si="22"/>
        <v>0</v>
      </c>
    </row>
    <row r="71" spans="1:22">
      <c r="A71" s="5">
        <v>39797</v>
      </c>
      <c r="B71" s="1"/>
      <c r="D71" s="1">
        <v>22.9</v>
      </c>
      <c r="E71" t="s">
        <v>20</v>
      </c>
      <c r="F71" t="s">
        <v>7</v>
      </c>
      <c r="G71" s="13" t="s">
        <v>179</v>
      </c>
      <c r="H71" s="13">
        <f>H65+22.9</f>
        <v>446.64</v>
      </c>
      <c r="K71" s="1">
        <f t="shared" si="12"/>
        <v>22.9</v>
      </c>
      <c r="L71" s="1">
        <f t="shared" si="13"/>
        <v>0</v>
      </c>
      <c r="M71" s="1">
        <f t="shared" si="14"/>
        <v>0</v>
      </c>
      <c r="N71" s="1">
        <f t="shared" si="15"/>
        <v>22.9</v>
      </c>
      <c r="O71" s="1">
        <f t="shared" si="23"/>
        <v>0</v>
      </c>
      <c r="P71" s="1">
        <f t="shared" si="16"/>
        <v>0</v>
      </c>
      <c r="Q71" s="1">
        <f t="shared" si="17"/>
        <v>0</v>
      </c>
      <c r="R71" s="1">
        <f t="shared" si="18"/>
        <v>0</v>
      </c>
      <c r="S71" s="1">
        <f t="shared" si="19"/>
        <v>0</v>
      </c>
      <c r="T71" s="1">
        <f t="shared" si="20"/>
        <v>0</v>
      </c>
      <c r="U71" s="1">
        <f t="shared" si="21"/>
        <v>0</v>
      </c>
      <c r="V71" s="1">
        <f t="shared" si="22"/>
        <v>0</v>
      </c>
    </row>
    <row r="72" spans="1:22">
      <c r="A72" s="5">
        <v>39797</v>
      </c>
      <c r="B72" s="1"/>
      <c r="D72" s="1">
        <v>40</v>
      </c>
      <c r="E72" t="s">
        <v>56</v>
      </c>
      <c r="F72" s="13" t="s">
        <v>5</v>
      </c>
      <c r="G72" s="13" t="s">
        <v>104</v>
      </c>
      <c r="H72" s="13">
        <v>662.39</v>
      </c>
      <c r="K72" s="1">
        <f t="shared" si="12"/>
        <v>0</v>
      </c>
      <c r="L72" s="1">
        <f t="shared" si="13"/>
        <v>0</v>
      </c>
      <c r="M72" s="1">
        <f t="shared" si="14"/>
        <v>0</v>
      </c>
      <c r="N72" s="1">
        <f t="shared" si="15"/>
        <v>0</v>
      </c>
      <c r="O72" s="1">
        <f t="shared" si="23"/>
        <v>0</v>
      </c>
      <c r="P72" s="1">
        <f t="shared" si="16"/>
        <v>40</v>
      </c>
      <c r="Q72" s="1">
        <f t="shared" si="17"/>
        <v>0</v>
      </c>
      <c r="R72" s="1">
        <f t="shared" si="18"/>
        <v>0</v>
      </c>
      <c r="S72" s="1">
        <f t="shared" si="19"/>
        <v>0</v>
      </c>
      <c r="T72" s="1">
        <f t="shared" si="20"/>
        <v>0</v>
      </c>
      <c r="U72" s="1">
        <f t="shared" si="21"/>
        <v>40</v>
      </c>
      <c r="V72" s="1">
        <f t="shared" si="22"/>
        <v>0</v>
      </c>
    </row>
    <row r="73" spans="1:22">
      <c r="A73" s="5">
        <v>39798</v>
      </c>
      <c r="B73" s="1"/>
      <c r="D73" s="1">
        <v>44.9</v>
      </c>
      <c r="E73" t="s">
        <v>20</v>
      </c>
      <c r="F73" t="s">
        <v>5</v>
      </c>
      <c r="G73" s="13" t="s">
        <v>76</v>
      </c>
      <c r="H73" s="13">
        <f>H72+44.9</f>
        <v>707.29</v>
      </c>
      <c r="K73" s="1">
        <f t="shared" si="12"/>
        <v>44.9</v>
      </c>
      <c r="L73" s="1">
        <f t="shared" si="13"/>
        <v>0</v>
      </c>
      <c r="M73" s="1">
        <f t="shared" si="14"/>
        <v>0</v>
      </c>
      <c r="N73" s="1">
        <f t="shared" si="15"/>
        <v>0</v>
      </c>
      <c r="O73" s="1">
        <f t="shared" si="23"/>
        <v>0</v>
      </c>
      <c r="P73" s="1">
        <f t="shared" si="16"/>
        <v>44.9</v>
      </c>
      <c r="Q73" s="1">
        <f t="shared" si="17"/>
        <v>0</v>
      </c>
      <c r="R73" s="1">
        <f t="shared" si="18"/>
        <v>0</v>
      </c>
      <c r="S73" s="1">
        <f t="shared" si="19"/>
        <v>0</v>
      </c>
      <c r="T73" s="1">
        <f t="shared" si="20"/>
        <v>0</v>
      </c>
      <c r="U73" s="1">
        <f t="shared" si="21"/>
        <v>0</v>
      </c>
      <c r="V73" s="1">
        <f t="shared" si="22"/>
        <v>0</v>
      </c>
    </row>
    <row r="74" spans="1:22">
      <c r="A74" s="5">
        <v>39794</v>
      </c>
      <c r="B74" s="1"/>
      <c r="D74" s="1">
        <v>24.9</v>
      </c>
      <c r="E74" t="s">
        <v>20</v>
      </c>
      <c r="F74" t="s">
        <v>5</v>
      </c>
      <c r="G74" s="13" t="s">
        <v>64</v>
      </c>
      <c r="K74" s="1">
        <f t="shared" si="12"/>
        <v>24.9</v>
      </c>
      <c r="L74" s="1">
        <f t="shared" si="13"/>
        <v>0</v>
      </c>
      <c r="M74" s="1">
        <f t="shared" si="14"/>
        <v>0</v>
      </c>
      <c r="N74" s="1">
        <f t="shared" si="15"/>
        <v>0</v>
      </c>
      <c r="O74" s="1">
        <f t="shared" si="23"/>
        <v>0</v>
      </c>
      <c r="P74" s="1">
        <f t="shared" si="16"/>
        <v>24.9</v>
      </c>
      <c r="Q74" s="1">
        <f t="shared" si="17"/>
        <v>0</v>
      </c>
      <c r="R74" s="1">
        <f t="shared" si="18"/>
        <v>0</v>
      </c>
      <c r="S74" s="1">
        <f t="shared" si="19"/>
        <v>0</v>
      </c>
      <c r="T74" s="1">
        <f t="shared" si="20"/>
        <v>0</v>
      </c>
      <c r="U74" s="1">
        <f t="shared" si="21"/>
        <v>0</v>
      </c>
      <c r="V74" s="1">
        <f t="shared" si="22"/>
        <v>0</v>
      </c>
    </row>
    <row r="75" spans="1:22">
      <c r="A75" s="5">
        <v>39798</v>
      </c>
      <c r="B75" s="1"/>
      <c r="D75" s="1">
        <v>30</v>
      </c>
      <c r="E75" t="s">
        <v>20</v>
      </c>
      <c r="F75" t="s">
        <v>6</v>
      </c>
      <c r="G75" t="s">
        <v>231</v>
      </c>
      <c r="K75" s="1">
        <f t="shared" si="12"/>
        <v>30</v>
      </c>
      <c r="L75" s="1">
        <f t="shared" si="13"/>
        <v>0</v>
      </c>
      <c r="M75" s="1">
        <f t="shared" si="14"/>
        <v>0</v>
      </c>
      <c r="N75" s="1">
        <f>IF(G75="caixa",D75,0)</f>
        <v>0</v>
      </c>
      <c r="O75" s="1">
        <f>IF(G75="bb",D75,0)</f>
        <v>0</v>
      </c>
      <c r="P75" s="1">
        <f>IF(G75="bradesco",D75,0)</f>
        <v>0</v>
      </c>
      <c r="Q75" s="1">
        <f>IF(G75="banco real",D75,0)</f>
        <v>0</v>
      </c>
      <c r="R75" s="1">
        <f>IF(G75="itau",D75,0)</f>
        <v>0</v>
      </c>
      <c r="S75" s="1">
        <f>IF(G75="pseg",D75,0)</f>
        <v>0</v>
      </c>
      <c r="T75" s="1">
        <f t="shared" si="20"/>
        <v>0</v>
      </c>
      <c r="U75" s="1">
        <f t="shared" si="21"/>
        <v>0</v>
      </c>
      <c r="V75" s="1">
        <f t="shared" si="22"/>
        <v>0</v>
      </c>
    </row>
    <row r="76" spans="1:22">
      <c r="A76" s="5">
        <v>39799</v>
      </c>
      <c r="B76" s="1"/>
      <c r="D76" s="1">
        <v>24.9</v>
      </c>
      <c r="E76" t="s">
        <v>20</v>
      </c>
      <c r="F76" t="s">
        <v>5</v>
      </c>
      <c r="G76" s="13" t="s">
        <v>376</v>
      </c>
      <c r="H76" s="13">
        <f>H73+24.9-700</f>
        <v>32.189999999999941</v>
      </c>
      <c r="K76" s="1">
        <f t="shared" si="12"/>
        <v>24.9</v>
      </c>
      <c r="L76" s="1">
        <f t="shared" si="13"/>
        <v>0</v>
      </c>
      <c r="M76" s="1">
        <f t="shared" si="14"/>
        <v>0</v>
      </c>
      <c r="N76" s="1">
        <f t="shared" si="15"/>
        <v>0</v>
      </c>
      <c r="O76" s="1">
        <f t="shared" si="23"/>
        <v>0</v>
      </c>
      <c r="P76" s="1">
        <f t="shared" si="16"/>
        <v>24.9</v>
      </c>
      <c r="Q76" s="1">
        <f t="shared" si="17"/>
        <v>0</v>
      </c>
      <c r="R76" s="1">
        <f t="shared" si="18"/>
        <v>0</v>
      </c>
      <c r="S76" s="1">
        <f t="shared" si="19"/>
        <v>0</v>
      </c>
      <c r="T76" s="1">
        <f t="shared" si="20"/>
        <v>0</v>
      </c>
      <c r="U76" s="1">
        <f t="shared" si="21"/>
        <v>0</v>
      </c>
      <c r="V76" s="1">
        <f t="shared" si="22"/>
        <v>0</v>
      </c>
    </row>
    <row r="77" spans="1:22">
      <c r="A77" s="5">
        <v>39799</v>
      </c>
      <c r="B77" s="1"/>
      <c r="D77" s="1">
        <v>24.9</v>
      </c>
      <c r="E77" t="s">
        <v>20</v>
      </c>
      <c r="F77" t="s">
        <v>13</v>
      </c>
      <c r="G77" s="13" t="s">
        <v>268</v>
      </c>
      <c r="H77" s="13">
        <f>H51+24.9</f>
        <v>38.9</v>
      </c>
      <c r="K77" s="1">
        <f t="shared" si="12"/>
        <v>24.9</v>
      </c>
      <c r="L77" s="1">
        <f t="shared" si="13"/>
        <v>0</v>
      </c>
      <c r="M77" s="1">
        <f t="shared" si="14"/>
        <v>0</v>
      </c>
      <c r="N77" s="1">
        <f t="shared" si="15"/>
        <v>0</v>
      </c>
      <c r="O77" s="1">
        <f t="shared" si="23"/>
        <v>0</v>
      </c>
      <c r="P77" s="1">
        <f t="shared" si="16"/>
        <v>0</v>
      </c>
      <c r="Q77" s="1">
        <f t="shared" si="17"/>
        <v>24.9</v>
      </c>
      <c r="R77" s="1">
        <f t="shared" si="18"/>
        <v>0</v>
      </c>
      <c r="S77" s="1">
        <f t="shared" si="19"/>
        <v>0</v>
      </c>
      <c r="T77" s="1">
        <f t="shared" si="20"/>
        <v>0</v>
      </c>
      <c r="U77" s="1">
        <f t="shared" si="21"/>
        <v>0</v>
      </c>
      <c r="V77" s="1">
        <f t="shared" si="22"/>
        <v>0</v>
      </c>
    </row>
    <row r="78" spans="1:22">
      <c r="A78" s="5">
        <v>39799</v>
      </c>
      <c r="B78" s="1"/>
      <c r="D78" s="1">
        <v>12.9</v>
      </c>
      <c r="E78" t="s">
        <v>20</v>
      </c>
      <c r="F78" t="s">
        <v>6</v>
      </c>
      <c r="G78" s="13" t="s">
        <v>73</v>
      </c>
      <c r="H78" s="1">
        <f>1240+110+12.9</f>
        <v>1362.9</v>
      </c>
      <c r="K78" s="1">
        <f t="shared" si="12"/>
        <v>12.9</v>
      </c>
      <c r="L78" s="1">
        <f t="shared" si="13"/>
        <v>0</v>
      </c>
      <c r="M78" s="1">
        <f t="shared" si="14"/>
        <v>0</v>
      </c>
      <c r="N78" s="1">
        <f t="shared" si="15"/>
        <v>0</v>
      </c>
      <c r="O78" s="1">
        <f t="shared" si="23"/>
        <v>12.9</v>
      </c>
      <c r="P78" s="1">
        <f t="shared" si="16"/>
        <v>0</v>
      </c>
      <c r="Q78" s="1">
        <f t="shared" si="17"/>
        <v>0</v>
      </c>
      <c r="R78" s="1">
        <f t="shared" si="18"/>
        <v>0</v>
      </c>
      <c r="S78" s="1">
        <f t="shared" si="19"/>
        <v>0</v>
      </c>
      <c r="T78" s="1">
        <f t="shared" si="20"/>
        <v>0</v>
      </c>
      <c r="U78" s="1">
        <f t="shared" si="21"/>
        <v>0</v>
      </c>
      <c r="V78" s="1">
        <f t="shared" si="22"/>
        <v>0</v>
      </c>
    </row>
    <row r="79" spans="1:22">
      <c r="A79" s="5">
        <v>39799</v>
      </c>
      <c r="B79" s="1"/>
      <c r="D79" s="1">
        <v>89.7</v>
      </c>
      <c r="E79" t="s">
        <v>20</v>
      </c>
      <c r="F79" t="s">
        <v>6</v>
      </c>
      <c r="G79" s="13" t="s">
        <v>65</v>
      </c>
      <c r="H79" s="13">
        <f>H78+D79</f>
        <v>1452.6000000000001</v>
      </c>
      <c r="K79" s="1">
        <f t="shared" si="12"/>
        <v>89.7</v>
      </c>
      <c r="L79" s="1">
        <f t="shared" si="13"/>
        <v>0</v>
      </c>
      <c r="M79" s="1">
        <f t="shared" si="14"/>
        <v>0</v>
      </c>
      <c r="N79" s="1">
        <f t="shared" si="15"/>
        <v>0</v>
      </c>
      <c r="O79" s="1">
        <f t="shared" si="23"/>
        <v>89.7</v>
      </c>
      <c r="P79" s="1">
        <f t="shared" si="16"/>
        <v>0</v>
      </c>
      <c r="Q79" s="1">
        <f t="shared" si="17"/>
        <v>0</v>
      </c>
      <c r="R79" s="1">
        <f t="shared" si="18"/>
        <v>0</v>
      </c>
      <c r="S79" s="1">
        <f t="shared" si="19"/>
        <v>0</v>
      </c>
      <c r="T79" s="1">
        <f t="shared" si="20"/>
        <v>0</v>
      </c>
      <c r="U79" s="1">
        <f t="shared" si="21"/>
        <v>0</v>
      </c>
      <c r="V79" s="1">
        <f t="shared" si="22"/>
        <v>0</v>
      </c>
    </row>
    <row r="80" spans="1:22">
      <c r="A80" s="5">
        <v>39800</v>
      </c>
      <c r="B80" s="1"/>
      <c r="D80" s="1">
        <v>20</v>
      </c>
      <c r="E80" t="s">
        <v>20</v>
      </c>
      <c r="F80" t="s">
        <v>7</v>
      </c>
      <c r="G80" s="13" t="s">
        <v>377</v>
      </c>
      <c r="K80" s="1">
        <f t="shared" si="12"/>
        <v>20</v>
      </c>
      <c r="L80" s="1">
        <f t="shared" si="13"/>
        <v>0</v>
      </c>
      <c r="M80" s="1">
        <f t="shared" si="14"/>
        <v>0</v>
      </c>
      <c r="N80" s="1">
        <f t="shared" si="15"/>
        <v>20</v>
      </c>
      <c r="O80" s="1">
        <f t="shared" si="23"/>
        <v>0</v>
      </c>
      <c r="P80" s="1">
        <f t="shared" si="16"/>
        <v>0</v>
      </c>
      <c r="Q80" s="1">
        <f t="shared" si="17"/>
        <v>0</v>
      </c>
      <c r="R80" s="1">
        <f t="shared" si="18"/>
        <v>0</v>
      </c>
      <c r="S80" s="1">
        <f t="shared" si="19"/>
        <v>0</v>
      </c>
      <c r="T80" s="1">
        <f t="shared" si="20"/>
        <v>0</v>
      </c>
      <c r="U80" s="1">
        <f t="shared" si="21"/>
        <v>0</v>
      </c>
      <c r="V80" s="1">
        <f t="shared" si="22"/>
        <v>0</v>
      </c>
    </row>
    <row r="81" spans="1:22">
      <c r="A81" s="5">
        <v>39800</v>
      </c>
      <c r="B81" s="1"/>
      <c r="D81" s="1">
        <v>30</v>
      </c>
      <c r="E81" t="s">
        <v>56</v>
      </c>
      <c r="F81" t="s">
        <v>7</v>
      </c>
      <c r="G81" s="13" t="s">
        <v>377</v>
      </c>
      <c r="H81" s="13">
        <f>H71+40</f>
        <v>486.64</v>
      </c>
      <c r="K81" s="1">
        <f t="shared" si="12"/>
        <v>0</v>
      </c>
      <c r="L81" s="1">
        <f t="shared" si="13"/>
        <v>0</v>
      </c>
      <c r="M81" s="1">
        <f t="shared" si="14"/>
        <v>0</v>
      </c>
      <c r="N81" s="1">
        <f t="shared" si="15"/>
        <v>30</v>
      </c>
      <c r="O81" s="1">
        <f t="shared" si="23"/>
        <v>0</v>
      </c>
      <c r="P81" s="1">
        <f t="shared" si="16"/>
        <v>0</v>
      </c>
      <c r="Q81" s="1">
        <f t="shared" si="17"/>
        <v>0</v>
      </c>
      <c r="R81" s="1">
        <f t="shared" si="18"/>
        <v>0</v>
      </c>
      <c r="S81" s="1">
        <f t="shared" si="19"/>
        <v>0</v>
      </c>
      <c r="T81" s="1">
        <f t="shared" si="20"/>
        <v>0</v>
      </c>
      <c r="U81" s="1">
        <f t="shared" si="21"/>
        <v>30</v>
      </c>
      <c r="V81" s="1">
        <f t="shared" si="22"/>
        <v>0</v>
      </c>
    </row>
    <row r="82" spans="1:22">
      <c r="A82" s="5">
        <v>39800</v>
      </c>
      <c r="B82" s="1"/>
      <c r="D82" s="1">
        <v>29.9</v>
      </c>
      <c r="E82" t="s">
        <v>20</v>
      </c>
      <c r="F82" t="s">
        <v>5</v>
      </c>
      <c r="G82" s="13" t="s">
        <v>67</v>
      </c>
      <c r="H82" s="13">
        <f>H76+29.9</f>
        <v>62.089999999999939</v>
      </c>
      <c r="K82" s="1">
        <f t="shared" si="12"/>
        <v>29.9</v>
      </c>
      <c r="L82" s="1">
        <f t="shared" si="13"/>
        <v>0</v>
      </c>
      <c r="M82" s="1">
        <f t="shared" si="14"/>
        <v>0</v>
      </c>
      <c r="N82" s="1">
        <f t="shared" si="15"/>
        <v>0</v>
      </c>
      <c r="O82" s="1">
        <f t="shared" si="23"/>
        <v>0</v>
      </c>
      <c r="P82" s="1">
        <f t="shared" si="16"/>
        <v>29.9</v>
      </c>
      <c r="Q82" s="1">
        <f t="shared" si="17"/>
        <v>0</v>
      </c>
      <c r="R82" s="1">
        <f t="shared" si="18"/>
        <v>0</v>
      </c>
      <c r="S82" s="1">
        <f t="shared" si="19"/>
        <v>0</v>
      </c>
      <c r="T82" s="1">
        <f t="shared" si="20"/>
        <v>0</v>
      </c>
      <c r="U82" s="1">
        <f t="shared" si="21"/>
        <v>0</v>
      </c>
      <c r="V82" s="1">
        <f t="shared" si="22"/>
        <v>0</v>
      </c>
    </row>
    <row r="83" spans="1:22">
      <c r="A83" s="5">
        <v>39793</v>
      </c>
      <c r="B83" s="1"/>
      <c r="D83" s="1">
        <v>44.9</v>
      </c>
      <c r="E83" t="s">
        <v>20</v>
      </c>
      <c r="F83" t="s">
        <v>13</v>
      </c>
      <c r="G83" s="13" t="s">
        <v>173</v>
      </c>
      <c r="K83" s="1">
        <f t="shared" si="12"/>
        <v>44.9</v>
      </c>
      <c r="L83" s="1">
        <f t="shared" si="13"/>
        <v>0</v>
      </c>
      <c r="M83" s="1">
        <f t="shared" si="14"/>
        <v>0</v>
      </c>
      <c r="N83" s="1">
        <f t="shared" si="15"/>
        <v>0</v>
      </c>
      <c r="O83" s="1">
        <f t="shared" si="23"/>
        <v>0</v>
      </c>
      <c r="P83" s="1">
        <f t="shared" si="16"/>
        <v>0</v>
      </c>
      <c r="Q83" s="1">
        <f t="shared" si="17"/>
        <v>44.9</v>
      </c>
      <c r="R83" s="1">
        <f t="shared" si="18"/>
        <v>0</v>
      </c>
      <c r="S83" s="1">
        <f t="shared" si="19"/>
        <v>0</v>
      </c>
      <c r="T83" s="1">
        <f t="shared" si="20"/>
        <v>0</v>
      </c>
      <c r="U83" s="1">
        <f t="shared" si="21"/>
        <v>0</v>
      </c>
      <c r="V83" s="1">
        <f t="shared" si="22"/>
        <v>0</v>
      </c>
    </row>
    <row r="84" spans="1:22">
      <c r="A84" s="5">
        <v>39799</v>
      </c>
      <c r="B84" s="1"/>
      <c r="D84" s="1">
        <v>25</v>
      </c>
      <c r="E84" t="s">
        <v>20</v>
      </c>
      <c r="F84" t="s">
        <v>6</v>
      </c>
      <c r="G84" s="13" t="s">
        <v>63</v>
      </c>
      <c r="K84" s="1">
        <f t="shared" si="12"/>
        <v>25</v>
      </c>
      <c r="L84" s="1">
        <f t="shared" si="13"/>
        <v>0</v>
      </c>
      <c r="M84" s="1">
        <f t="shared" si="14"/>
        <v>0</v>
      </c>
      <c r="N84" s="1">
        <f t="shared" si="15"/>
        <v>0</v>
      </c>
      <c r="O84" s="1">
        <f t="shared" si="23"/>
        <v>25</v>
      </c>
      <c r="P84" s="1">
        <f t="shared" si="16"/>
        <v>0</v>
      </c>
      <c r="Q84" s="1">
        <f t="shared" si="17"/>
        <v>0</v>
      </c>
      <c r="R84" s="1">
        <f t="shared" si="18"/>
        <v>0</v>
      </c>
      <c r="S84" s="1">
        <f t="shared" si="19"/>
        <v>0</v>
      </c>
      <c r="T84" s="1">
        <f t="shared" si="20"/>
        <v>0</v>
      </c>
      <c r="U84" s="1">
        <f t="shared" si="21"/>
        <v>0</v>
      </c>
      <c r="V84" s="1">
        <f t="shared" si="22"/>
        <v>0</v>
      </c>
    </row>
    <row r="85" spans="1:22">
      <c r="A85" s="5">
        <v>39799</v>
      </c>
      <c r="B85" s="1"/>
      <c r="D85" s="1">
        <v>24.9</v>
      </c>
      <c r="E85" t="s">
        <v>20</v>
      </c>
      <c r="F85" t="s">
        <v>6</v>
      </c>
      <c r="G85" s="13" t="s">
        <v>378</v>
      </c>
      <c r="K85" s="1">
        <f t="shared" si="12"/>
        <v>24.9</v>
      </c>
      <c r="L85" s="1">
        <f t="shared" si="13"/>
        <v>0</v>
      </c>
      <c r="M85" s="1">
        <f t="shared" si="14"/>
        <v>0</v>
      </c>
      <c r="N85" s="1">
        <f t="shared" si="15"/>
        <v>0</v>
      </c>
      <c r="O85" s="1">
        <f t="shared" si="23"/>
        <v>24.9</v>
      </c>
      <c r="P85" s="1">
        <f t="shared" si="16"/>
        <v>0</v>
      </c>
      <c r="Q85" s="1">
        <f t="shared" si="17"/>
        <v>0</v>
      </c>
      <c r="R85" s="1">
        <f t="shared" si="18"/>
        <v>0</v>
      </c>
      <c r="S85" s="1">
        <f t="shared" si="19"/>
        <v>0</v>
      </c>
      <c r="T85" s="1">
        <f t="shared" si="20"/>
        <v>0</v>
      </c>
      <c r="U85" s="1">
        <f t="shared" si="21"/>
        <v>0</v>
      </c>
      <c r="V85" s="1">
        <f t="shared" si="22"/>
        <v>0</v>
      </c>
    </row>
    <row r="86" spans="1:22">
      <c r="A86" s="5">
        <v>39801</v>
      </c>
      <c r="B86" s="1"/>
      <c r="D86" s="1">
        <v>24.9</v>
      </c>
      <c r="E86" t="s">
        <v>20</v>
      </c>
      <c r="F86" t="s">
        <v>6</v>
      </c>
      <c r="G86" s="13" t="s">
        <v>379</v>
      </c>
      <c r="K86" s="1">
        <f t="shared" si="12"/>
        <v>24.9</v>
      </c>
      <c r="L86" s="1">
        <f t="shared" si="13"/>
        <v>0</v>
      </c>
      <c r="M86" s="1">
        <f t="shared" si="14"/>
        <v>0</v>
      </c>
      <c r="N86" s="1">
        <f t="shared" si="15"/>
        <v>0</v>
      </c>
      <c r="O86" s="1">
        <f t="shared" si="23"/>
        <v>24.9</v>
      </c>
      <c r="P86" s="1">
        <f t="shared" si="16"/>
        <v>0</v>
      </c>
      <c r="Q86" s="1">
        <f t="shared" si="17"/>
        <v>0</v>
      </c>
      <c r="R86" s="1">
        <f t="shared" si="18"/>
        <v>0</v>
      </c>
      <c r="S86" s="1">
        <f t="shared" si="19"/>
        <v>0</v>
      </c>
      <c r="T86" s="1">
        <f t="shared" si="20"/>
        <v>0</v>
      </c>
      <c r="U86" s="1">
        <f t="shared" si="21"/>
        <v>0</v>
      </c>
      <c r="V86" s="1">
        <f t="shared" si="22"/>
        <v>0</v>
      </c>
    </row>
    <row r="87" spans="1:22">
      <c r="A87" s="5">
        <v>39801</v>
      </c>
      <c r="B87" s="1"/>
      <c r="D87" s="1">
        <v>30</v>
      </c>
      <c r="E87" t="s">
        <v>20</v>
      </c>
      <c r="F87" t="s">
        <v>6</v>
      </c>
      <c r="G87" s="13" t="s">
        <v>379</v>
      </c>
      <c r="K87" s="1">
        <f t="shared" si="12"/>
        <v>30</v>
      </c>
      <c r="L87" s="1">
        <f t="shared" si="13"/>
        <v>0</v>
      </c>
      <c r="M87" s="1">
        <f t="shared" si="14"/>
        <v>0</v>
      </c>
      <c r="N87" s="1">
        <f t="shared" si="15"/>
        <v>0</v>
      </c>
      <c r="O87" s="1">
        <f t="shared" si="23"/>
        <v>30</v>
      </c>
      <c r="P87" s="1">
        <f t="shared" si="16"/>
        <v>0</v>
      </c>
      <c r="Q87" s="1">
        <f t="shared" si="17"/>
        <v>0</v>
      </c>
      <c r="R87" s="1">
        <f t="shared" si="18"/>
        <v>0</v>
      </c>
      <c r="S87" s="1">
        <f t="shared" si="19"/>
        <v>0</v>
      </c>
      <c r="T87" s="1">
        <f t="shared" si="20"/>
        <v>0</v>
      </c>
      <c r="U87" s="1">
        <f t="shared" si="21"/>
        <v>0</v>
      </c>
      <c r="V87" s="1">
        <f t="shared" si="22"/>
        <v>0</v>
      </c>
    </row>
    <row r="88" spans="1:22">
      <c r="A88" s="5">
        <v>39800</v>
      </c>
      <c r="B88" s="1"/>
      <c r="D88" s="1">
        <v>570</v>
      </c>
      <c r="E88" t="s">
        <v>33</v>
      </c>
      <c r="F88" t="s">
        <v>33</v>
      </c>
      <c r="K88" s="1">
        <f t="shared" si="12"/>
        <v>0</v>
      </c>
      <c r="L88" s="1">
        <f t="shared" si="13"/>
        <v>0</v>
      </c>
      <c r="M88" s="1">
        <f t="shared" si="14"/>
        <v>0</v>
      </c>
      <c r="N88" s="1">
        <f t="shared" si="15"/>
        <v>0</v>
      </c>
      <c r="O88" s="1">
        <f t="shared" si="23"/>
        <v>0</v>
      </c>
      <c r="P88" s="1">
        <f t="shared" si="16"/>
        <v>0</v>
      </c>
      <c r="Q88" s="1">
        <f t="shared" si="17"/>
        <v>0</v>
      </c>
      <c r="R88" s="1">
        <f t="shared" si="18"/>
        <v>0</v>
      </c>
      <c r="S88" s="1">
        <f t="shared" si="19"/>
        <v>570</v>
      </c>
      <c r="T88" s="1">
        <f t="shared" si="20"/>
        <v>0</v>
      </c>
      <c r="U88" s="1">
        <f t="shared" si="21"/>
        <v>0</v>
      </c>
      <c r="V88" s="1">
        <f t="shared" si="22"/>
        <v>0</v>
      </c>
    </row>
    <row r="89" spans="1:22">
      <c r="A89" s="5">
        <v>39801</v>
      </c>
      <c r="B89" s="1"/>
      <c r="D89" s="1">
        <v>24.9</v>
      </c>
      <c r="E89" t="s">
        <v>20</v>
      </c>
      <c r="F89" t="s">
        <v>7</v>
      </c>
      <c r="G89" s="13" t="s">
        <v>380</v>
      </c>
      <c r="H89" s="13">
        <v>523.64</v>
      </c>
      <c r="K89" s="1">
        <f t="shared" si="12"/>
        <v>24.9</v>
      </c>
      <c r="L89" s="1">
        <f t="shared" si="13"/>
        <v>0</v>
      </c>
      <c r="M89" s="1">
        <f t="shared" si="14"/>
        <v>0</v>
      </c>
      <c r="N89" s="1">
        <f t="shared" si="15"/>
        <v>24.9</v>
      </c>
      <c r="O89" s="1">
        <f t="shared" si="23"/>
        <v>0</v>
      </c>
      <c r="P89" s="1">
        <f t="shared" si="16"/>
        <v>0</v>
      </c>
      <c r="Q89" s="1">
        <f t="shared" si="17"/>
        <v>0</v>
      </c>
      <c r="R89" s="1">
        <f t="shared" si="18"/>
        <v>0</v>
      </c>
      <c r="S89" s="1">
        <f t="shared" si="19"/>
        <v>0</v>
      </c>
      <c r="T89" s="1">
        <f t="shared" si="20"/>
        <v>0</v>
      </c>
      <c r="U89" s="1">
        <f t="shared" si="21"/>
        <v>0</v>
      </c>
      <c r="V89" s="1">
        <f t="shared" si="22"/>
        <v>0</v>
      </c>
    </row>
    <row r="90" spans="1:22">
      <c r="A90" s="5">
        <v>39802</v>
      </c>
      <c r="B90" s="1"/>
      <c r="D90" s="1">
        <v>25</v>
      </c>
      <c r="E90" t="s">
        <v>20</v>
      </c>
      <c r="F90" t="s">
        <v>5</v>
      </c>
      <c r="G90" s="13" t="s">
        <v>104</v>
      </c>
      <c r="H90">
        <v>25</v>
      </c>
      <c r="K90" s="1">
        <f t="shared" si="12"/>
        <v>25</v>
      </c>
      <c r="L90" s="1">
        <f t="shared" si="13"/>
        <v>0</v>
      </c>
      <c r="M90" s="1">
        <f t="shared" si="14"/>
        <v>0</v>
      </c>
      <c r="N90" s="1">
        <f t="shared" si="15"/>
        <v>0</v>
      </c>
      <c r="O90" s="1">
        <f t="shared" si="23"/>
        <v>0</v>
      </c>
      <c r="P90" s="1">
        <f t="shared" si="16"/>
        <v>25</v>
      </c>
      <c r="Q90" s="1">
        <f t="shared" si="17"/>
        <v>0</v>
      </c>
      <c r="R90" s="1">
        <f t="shared" si="18"/>
        <v>0</v>
      </c>
      <c r="S90" s="1">
        <f t="shared" si="19"/>
        <v>0</v>
      </c>
      <c r="T90" s="1">
        <f t="shared" si="20"/>
        <v>0</v>
      </c>
      <c r="U90" s="1">
        <f t="shared" si="21"/>
        <v>0</v>
      </c>
      <c r="V90" s="1">
        <f t="shared" si="22"/>
        <v>0</v>
      </c>
    </row>
    <row r="91" spans="1:22">
      <c r="A91" s="5">
        <v>39802</v>
      </c>
      <c r="B91" s="1"/>
      <c r="D91" s="1">
        <v>24.9</v>
      </c>
      <c r="E91" t="s">
        <v>20</v>
      </c>
      <c r="F91" t="s">
        <v>5</v>
      </c>
      <c r="G91" s="13" t="s">
        <v>381</v>
      </c>
      <c r="K91" s="1">
        <f t="shared" si="12"/>
        <v>24.9</v>
      </c>
      <c r="L91" s="1">
        <f>IF(E91="lanhouse",#REF!,0)</f>
        <v>0</v>
      </c>
      <c r="M91" s="1">
        <f>IF(E91="celular",#REF!,0)</f>
        <v>0</v>
      </c>
      <c r="N91" s="1">
        <f>IF(F91="caixa",#REF!,0)</f>
        <v>0</v>
      </c>
      <c r="O91" s="1">
        <f t="shared" si="23"/>
        <v>0</v>
      </c>
      <c r="P91" s="1" t="e">
        <f>IF(F91="bradesco",#REF!,0)</f>
        <v>#REF!</v>
      </c>
      <c r="Q91" s="1">
        <f>IF(F91="banco real",#REF!,0)</f>
        <v>0</v>
      </c>
      <c r="R91" s="1">
        <f t="shared" si="18"/>
        <v>0</v>
      </c>
      <c r="S91" s="1">
        <f>IF(F91="pseg",#REF!,0)</f>
        <v>0</v>
      </c>
      <c r="T91" s="1">
        <f t="shared" si="20"/>
        <v>0</v>
      </c>
      <c r="U91" s="1">
        <f t="shared" si="21"/>
        <v>0</v>
      </c>
      <c r="V91" s="1">
        <f t="shared" si="22"/>
        <v>0</v>
      </c>
    </row>
    <row r="92" spans="1:22">
      <c r="A92" s="5">
        <v>39802</v>
      </c>
      <c r="B92" s="1"/>
      <c r="D92" s="1">
        <v>25</v>
      </c>
      <c r="E92" t="s">
        <v>20</v>
      </c>
      <c r="F92" t="s">
        <v>5</v>
      </c>
      <c r="G92" s="13" t="s">
        <v>95</v>
      </c>
      <c r="K92" s="1">
        <f t="shared" si="12"/>
        <v>25</v>
      </c>
      <c r="L92" s="1">
        <f t="shared" si="13"/>
        <v>0</v>
      </c>
      <c r="M92" s="1">
        <f t="shared" si="14"/>
        <v>0</v>
      </c>
      <c r="N92" s="1">
        <f t="shared" si="15"/>
        <v>0</v>
      </c>
      <c r="O92" s="1">
        <f t="shared" si="23"/>
        <v>0</v>
      </c>
      <c r="P92" s="1">
        <f t="shared" si="16"/>
        <v>25</v>
      </c>
      <c r="Q92" s="1">
        <f t="shared" si="17"/>
        <v>0</v>
      </c>
      <c r="R92" s="1">
        <f t="shared" si="18"/>
        <v>0</v>
      </c>
      <c r="S92" s="1">
        <f t="shared" si="19"/>
        <v>0</v>
      </c>
      <c r="T92" s="1">
        <f t="shared" si="20"/>
        <v>0</v>
      </c>
      <c r="U92" s="1">
        <f t="shared" si="21"/>
        <v>0</v>
      </c>
      <c r="V92" s="1">
        <f t="shared" si="22"/>
        <v>0</v>
      </c>
    </row>
    <row r="93" spans="1:22">
      <c r="A93" s="5">
        <v>39804</v>
      </c>
      <c r="B93" s="1"/>
      <c r="D93" s="1">
        <v>24.9</v>
      </c>
      <c r="E93" t="s">
        <v>20</v>
      </c>
      <c r="F93" t="s">
        <v>13</v>
      </c>
      <c r="G93" s="13" t="s">
        <v>70</v>
      </c>
      <c r="K93" s="1">
        <f t="shared" si="12"/>
        <v>24.9</v>
      </c>
      <c r="L93" s="1">
        <f t="shared" si="13"/>
        <v>0</v>
      </c>
      <c r="M93" s="1">
        <f t="shared" si="14"/>
        <v>0</v>
      </c>
      <c r="N93" s="1">
        <f t="shared" si="15"/>
        <v>0</v>
      </c>
      <c r="O93" s="1">
        <f t="shared" si="23"/>
        <v>0</v>
      </c>
      <c r="P93" s="1">
        <f t="shared" si="16"/>
        <v>0</v>
      </c>
      <c r="Q93" s="1">
        <f t="shared" si="17"/>
        <v>24.9</v>
      </c>
      <c r="R93" s="1">
        <f t="shared" si="18"/>
        <v>0</v>
      </c>
      <c r="S93" s="1">
        <f t="shared" si="19"/>
        <v>0</v>
      </c>
      <c r="T93" s="1">
        <f t="shared" si="20"/>
        <v>0</v>
      </c>
      <c r="U93" s="1">
        <f t="shared" si="21"/>
        <v>0</v>
      </c>
      <c r="V93" s="1">
        <f t="shared" si="22"/>
        <v>0</v>
      </c>
    </row>
    <row r="94" spans="1:22">
      <c r="A94" s="5">
        <v>39804</v>
      </c>
      <c r="B94" s="1"/>
      <c r="D94" s="1">
        <v>9.9</v>
      </c>
      <c r="E94" t="s">
        <v>20</v>
      </c>
      <c r="F94" t="s">
        <v>5</v>
      </c>
      <c r="G94" s="13" t="s">
        <v>279</v>
      </c>
      <c r="H94">
        <f>H90+9.9</f>
        <v>34.9</v>
      </c>
      <c r="K94" s="1">
        <f t="shared" si="12"/>
        <v>9.9</v>
      </c>
      <c r="L94" s="1">
        <f t="shared" si="13"/>
        <v>0</v>
      </c>
      <c r="M94" s="1">
        <f t="shared" si="14"/>
        <v>0</v>
      </c>
      <c r="N94" s="1">
        <f t="shared" si="15"/>
        <v>0</v>
      </c>
      <c r="O94" s="1">
        <f t="shared" si="23"/>
        <v>0</v>
      </c>
      <c r="P94" s="1">
        <f t="shared" si="16"/>
        <v>9.9</v>
      </c>
      <c r="Q94" s="1">
        <f t="shared" si="17"/>
        <v>0</v>
      </c>
      <c r="R94" s="1">
        <f t="shared" si="18"/>
        <v>0</v>
      </c>
      <c r="S94" s="1">
        <f t="shared" si="19"/>
        <v>0</v>
      </c>
      <c r="T94" s="1">
        <f t="shared" si="20"/>
        <v>0</v>
      </c>
      <c r="U94" s="1">
        <f t="shared" si="21"/>
        <v>0</v>
      </c>
      <c r="V94" s="1">
        <f t="shared" si="22"/>
        <v>0</v>
      </c>
    </row>
    <row r="95" spans="1:22">
      <c r="A95" s="5">
        <v>39804</v>
      </c>
      <c r="B95" s="1"/>
      <c r="D95" s="1">
        <v>23.9</v>
      </c>
      <c r="E95" t="s">
        <v>20</v>
      </c>
      <c r="F95" t="s">
        <v>5</v>
      </c>
      <c r="G95" s="13" t="s">
        <v>111</v>
      </c>
      <c r="H95">
        <f>H94+23.9</f>
        <v>58.8</v>
      </c>
      <c r="K95" s="1">
        <f t="shared" si="12"/>
        <v>23.9</v>
      </c>
      <c r="L95" s="1">
        <f t="shared" si="13"/>
        <v>0</v>
      </c>
      <c r="M95" s="1">
        <f t="shared" si="14"/>
        <v>0</v>
      </c>
      <c r="N95" s="1">
        <f t="shared" si="15"/>
        <v>0</v>
      </c>
      <c r="O95" s="1">
        <f t="shared" si="23"/>
        <v>0</v>
      </c>
      <c r="P95" s="1">
        <f t="shared" si="16"/>
        <v>23.9</v>
      </c>
      <c r="Q95" s="1">
        <f t="shared" si="17"/>
        <v>0</v>
      </c>
      <c r="R95" s="1">
        <f t="shared" si="18"/>
        <v>0</v>
      </c>
      <c r="S95" s="1">
        <f t="shared" si="19"/>
        <v>0</v>
      </c>
      <c r="T95" s="1">
        <f t="shared" si="20"/>
        <v>0</v>
      </c>
      <c r="U95" s="1">
        <f t="shared" si="21"/>
        <v>0</v>
      </c>
      <c r="V95" s="1">
        <f t="shared" si="22"/>
        <v>0</v>
      </c>
    </row>
    <row r="96" spans="1:22">
      <c r="A96" s="5">
        <v>39804</v>
      </c>
      <c r="B96" s="1"/>
      <c r="D96" s="1">
        <v>24.9</v>
      </c>
      <c r="E96" t="s">
        <v>20</v>
      </c>
      <c r="F96" t="s">
        <v>5</v>
      </c>
      <c r="G96" s="13" t="s">
        <v>170</v>
      </c>
      <c r="H96">
        <f>H95+24.9</f>
        <v>83.699999999999989</v>
      </c>
      <c r="K96" s="1">
        <f t="shared" si="12"/>
        <v>24.9</v>
      </c>
      <c r="L96" s="1">
        <f t="shared" si="13"/>
        <v>0</v>
      </c>
      <c r="M96" s="1">
        <f t="shared" si="14"/>
        <v>0</v>
      </c>
      <c r="N96" s="1">
        <f t="shared" si="15"/>
        <v>0</v>
      </c>
      <c r="O96" s="1">
        <f t="shared" si="23"/>
        <v>0</v>
      </c>
      <c r="P96" s="1">
        <f t="shared" si="16"/>
        <v>24.9</v>
      </c>
      <c r="Q96" s="1">
        <f t="shared" si="17"/>
        <v>0</v>
      </c>
      <c r="R96" s="1">
        <f t="shared" si="18"/>
        <v>0</v>
      </c>
      <c r="S96" s="1">
        <f t="shared" si="19"/>
        <v>0</v>
      </c>
      <c r="T96" s="1">
        <f t="shared" si="20"/>
        <v>0</v>
      </c>
      <c r="U96" s="1">
        <f t="shared" si="21"/>
        <v>0</v>
      </c>
      <c r="V96" s="1">
        <f t="shared" si="22"/>
        <v>0</v>
      </c>
    </row>
    <row r="97" spans="1:22">
      <c r="A97" s="5">
        <v>39804</v>
      </c>
      <c r="B97" s="1"/>
      <c r="D97" s="1">
        <v>44.9</v>
      </c>
      <c r="E97" t="s">
        <v>20</v>
      </c>
      <c r="F97" t="s">
        <v>5</v>
      </c>
      <c r="G97" s="13" t="s">
        <v>351</v>
      </c>
      <c r="H97">
        <f>H96+44.9</f>
        <v>128.6</v>
      </c>
      <c r="K97" s="1">
        <f t="shared" si="12"/>
        <v>44.9</v>
      </c>
      <c r="L97" s="1">
        <f t="shared" si="13"/>
        <v>0</v>
      </c>
      <c r="M97" s="1">
        <f t="shared" si="14"/>
        <v>0</v>
      </c>
      <c r="N97" s="1">
        <f t="shared" si="15"/>
        <v>0</v>
      </c>
      <c r="O97" s="1">
        <f t="shared" si="23"/>
        <v>0</v>
      </c>
      <c r="P97" s="1">
        <f t="shared" si="16"/>
        <v>44.9</v>
      </c>
      <c r="Q97" s="1">
        <f t="shared" si="17"/>
        <v>0</v>
      </c>
      <c r="R97" s="1">
        <f t="shared" si="18"/>
        <v>0</v>
      </c>
      <c r="S97" s="1">
        <f t="shared" si="19"/>
        <v>0</v>
      </c>
      <c r="T97" s="1">
        <f t="shared" si="20"/>
        <v>0</v>
      </c>
      <c r="U97" s="1">
        <f t="shared" si="21"/>
        <v>0</v>
      </c>
      <c r="V97" s="1">
        <f t="shared" si="22"/>
        <v>0</v>
      </c>
    </row>
    <row r="98" spans="1:22">
      <c r="A98" s="5">
        <v>39804</v>
      </c>
      <c r="B98" s="1"/>
      <c r="D98" s="1">
        <v>10</v>
      </c>
      <c r="E98" t="s">
        <v>107</v>
      </c>
      <c r="F98" t="s">
        <v>5</v>
      </c>
      <c r="G98" s="13" t="s">
        <v>351</v>
      </c>
      <c r="H98">
        <f>H97+10</f>
        <v>138.6</v>
      </c>
      <c r="K98" s="1">
        <f t="shared" si="12"/>
        <v>0</v>
      </c>
      <c r="L98" s="1">
        <f t="shared" si="13"/>
        <v>0</v>
      </c>
      <c r="M98" s="1">
        <f t="shared" si="14"/>
        <v>0</v>
      </c>
      <c r="N98" s="1">
        <f t="shared" si="15"/>
        <v>0</v>
      </c>
      <c r="O98" s="1">
        <f t="shared" si="23"/>
        <v>0</v>
      </c>
      <c r="P98" s="1">
        <f t="shared" si="16"/>
        <v>10</v>
      </c>
      <c r="Q98" s="1">
        <f t="shared" si="17"/>
        <v>0</v>
      </c>
      <c r="R98" s="1">
        <f t="shared" si="18"/>
        <v>0</v>
      </c>
      <c r="S98" s="1">
        <f t="shared" si="19"/>
        <v>0</v>
      </c>
      <c r="T98" s="1">
        <f t="shared" si="20"/>
        <v>0</v>
      </c>
      <c r="U98" s="1">
        <f t="shared" si="21"/>
        <v>0</v>
      </c>
      <c r="V98" s="1">
        <f t="shared" si="22"/>
        <v>0</v>
      </c>
    </row>
    <row r="99" spans="1:22">
      <c r="A99" s="5">
        <v>39801</v>
      </c>
      <c r="B99" s="1"/>
      <c r="D99" s="1">
        <v>19.899999999999999</v>
      </c>
      <c r="E99" t="s">
        <v>20</v>
      </c>
      <c r="F99" t="s">
        <v>5</v>
      </c>
      <c r="G99" s="13" t="s">
        <v>93</v>
      </c>
      <c r="H99">
        <f>H98+19.9+H90</f>
        <v>183.5</v>
      </c>
      <c r="K99" s="1">
        <f t="shared" si="12"/>
        <v>19.899999999999999</v>
      </c>
      <c r="L99" s="1">
        <f t="shared" si="13"/>
        <v>0</v>
      </c>
      <c r="M99" s="1">
        <f t="shared" si="14"/>
        <v>0</v>
      </c>
      <c r="N99" s="1">
        <f t="shared" si="15"/>
        <v>0</v>
      </c>
      <c r="O99" s="1">
        <f t="shared" si="23"/>
        <v>0</v>
      </c>
      <c r="P99" s="1">
        <f t="shared" si="16"/>
        <v>19.899999999999999</v>
      </c>
      <c r="Q99" s="1">
        <f t="shared" si="17"/>
        <v>0</v>
      </c>
      <c r="R99" s="1">
        <f t="shared" si="18"/>
        <v>0</v>
      </c>
      <c r="S99" s="1">
        <f t="shared" si="19"/>
        <v>0</v>
      </c>
      <c r="T99" s="1">
        <f t="shared" si="20"/>
        <v>0</v>
      </c>
      <c r="U99" s="1">
        <f t="shared" si="21"/>
        <v>0</v>
      </c>
      <c r="V99" s="1">
        <f t="shared" si="22"/>
        <v>0</v>
      </c>
    </row>
    <row r="100" spans="1:22">
      <c r="A100" s="5">
        <v>39805</v>
      </c>
      <c r="B100" s="1"/>
      <c r="D100" s="1">
        <v>24.9</v>
      </c>
      <c r="E100" t="s">
        <v>20</v>
      </c>
      <c r="F100" t="s">
        <v>5</v>
      </c>
      <c r="G100" s="16" t="s">
        <v>187</v>
      </c>
      <c r="H100">
        <f>H99+24.9</f>
        <v>208.4</v>
      </c>
      <c r="K100" s="1">
        <f t="shared" si="12"/>
        <v>24.9</v>
      </c>
      <c r="L100" s="1">
        <f t="shared" si="13"/>
        <v>0</v>
      </c>
      <c r="M100" s="1">
        <f t="shared" si="14"/>
        <v>0</v>
      </c>
      <c r="N100" s="1">
        <f t="shared" si="15"/>
        <v>0</v>
      </c>
      <c r="O100" s="1">
        <f t="shared" si="23"/>
        <v>0</v>
      </c>
      <c r="P100" s="1">
        <f t="shared" si="16"/>
        <v>24.9</v>
      </c>
      <c r="Q100" s="1">
        <f t="shared" si="17"/>
        <v>0</v>
      </c>
      <c r="R100" s="1">
        <f t="shared" si="18"/>
        <v>0</v>
      </c>
      <c r="S100" s="1">
        <f t="shared" si="19"/>
        <v>0</v>
      </c>
      <c r="T100" s="1">
        <f t="shared" si="20"/>
        <v>0</v>
      </c>
      <c r="U100" s="1">
        <f t="shared" si="21"/>
        <v>0</v>
      </c>
      <c r="V100" s="1">
        <f t="shared" si="22"/>
        <v>0</v>
      </c>
    </row>
    <row r="101" spans="1:22">
      <c r="A101" s="5">
        <v>39806</v>
      </c>
      <c r="B101" s="1"/>
      <c r="D101" s="1">
        <v>24.9</v>
      </c>
      <c r="E101" t="s">
        <v>20</v>
      </c>
      <c r="F101" t="s">
        <v>5</v>
      </c>
      <c r="G101" s="16" t="s">
        <v>344</v>
      </c>
      <c r="H101">
        <f>H100+24.9</f>
        <v>233.3</v>
      </c>
      <c r="K101" s="1">
        <f t="shared" si="12"/>
        <v>24.9</v>
      </c>
      <c r="L101" s="1">
        <f t="shared" si="13"/>
        <v>0</v>
      </c>
      <c r="M101" s="1">
        <f t="shared" si="14"/>
        <v>0</v>
      </c>
      <c r="N101" s="1">
        <f t="shared" si="15"/>
        <v>0</v>
      </c>
      <c r="O101" s="1">
        <f t="shared" si="23"/>
        <v>0</v>
      </c>
      <c r="P101" s="1">
        <f t="shared" si="16"/>
        <v>24.9</v>
      </c>
      <c r="Q101" s="1">
        <f t="shared" si="17"/>
        <v>0</v>
      </c>
      <c r="R101" s="1">
        <f t="shared" si="18"/>
        <v>0</v>
      </c>
      <c r="S101" s="1">
        <f t="shared" si="19"/>
        <v>0</v>
      </c>
      <c r="T101" s="1">
        <f t="shared" si="20"/>
        <v>0</v>
      </c>
      <c r="U101" s="1">
        <f t="shared" si="21"/>
        <v>0</v>
      </c>
      <c r="V101" s="1">
        <f t="shared" si="22"/>
        <v>0</v>
      </c>
    </row>
    <row r="102" spans="1:22">
      <c r="A102" s="5">
        <v>39805</v>
      </c>
      <c r="B102" s="1"/>
      <c r="D102" s="1">
        <v>9.9</v>
      </c>
      <c r="E102" t="s">
        <v>20</v>
      </c>
      <c r="F102" t="s">
        <v>5</v>
      </c>
      <c r="G102" s="13" t="s">
        <v>248</v>
      </c>
      <c r="K102" s="1">
        <f t="shared" si="12"/>
        <v>9.9</v>
      </c>
      <c r="L102" s="1">
        <f t="shared" si="13"/>
        <v>0</v>
      </c>
      <c r="M102" s="1">
        <f t="shared" si="14"/>
        <v>0</v>
      </c>
      <c r="N102" s="1">
        <f t="shared" si="15"/>
        <v>0</v>
      </c>
      <c r="O102" s="1">
        <f t="shared" si="23"/>
        <v>0</v>
      </c>
      <c r="P102" s="1">
        <f t="shared" si="16"/>
        <v>9.9</v>
      </c>
      <c r="Q102" s="1">
        <f t="shared" si="17"/>
        <v>0</v>
      </c>
      <c r="R102" s="1">
        <f t="shared" si="18"/>
        <v>0</v>
      </c>
      <c r="S102" s="1">
        <f t="shared" si="19"/>
        <v>0</v>
      </c>
      <c r="T102" s="1">
        <f t="shared" si="20"/>
        <v>0</v>
      </c>
      <c r="U102" s="1">
        <f t="shared" si="21"/>
        <v>0</v>
      </c>
      <c r="V102" s="1">
        <f t="shared" si="22"/>
        <v>0</v>
      </c>
    </row>
    <row r="103" spans="1:22">
      <c r="A103" s="5">
        <v>39805</v>
      </c>
      <c r="B103" s="1"/>
      <c r="D103" s="1">
        <v>49.8</v>
      </c>
      <c r="E103" t="s">
        <v>20</v>
      </c>
      <c r="F103" t="s">
        <v>8</v>
      </c>
      <c r="G103" s="13" t="s">
        <v>315</v>
      </c>
      <c r="K103" s="1">
        <f t="shared" si="12"/>
        <v>49.8</v>
      </c>
      <c r="L103" s="1">
        <f t="shared" si="13"/>
        <v>0</v>
      </c>
      <c r="M103" s="1">
        <f t="shared" si="14"/>
        <v>0</v>
      </c>
      <c r="N103" s="1">
        <f t="shared" si="15"/>
        <v>0</v>
      </c>
      <c r="O103" s="1">
        <f t="shared" si="23"/>
        <v>0</v>
      </c>
      <c r="P103" s="1">
        <f t="shared" si="16"/>
        <v>0</v>
      </c>
      <c r="Q103" s="1">
        <f t="shared" si="17"/>
        <v>0</v>
      </c>
      <c r="R103" s="1">
        <f t="shared" si="18"/>
        <v>49.8</v>
      </c>
      <c r="S103" s="1">
        <f t="shared" si="19"/>
        <v>0</v>
      </c>
      <c r="T103" s="1">
        <f t="shared" si="20"/>
        <v>0</v>
      </c>
      <c r="U103" s="1">
        <f t="shared" si="21"/>
        <v>0</v>
      </c>
      <c r="V103" s="1">
        <f t="shared" si="22"/>
        <v>0</v>
      </c>
    </row>
    <row r="104" spans="1:22">
      <c r="A104" s="5">
        <v>39805</v>
      </c>
      <c r="B104" s="1"/>
      <c r="D104" s="1">
        <v>24.9</v>
      </c>
      <c r="E104" t="s">
        <v>20</v>
      </c>
      <c r="F104" t="s">
        <v>6</v>
      </c>
      <c r="G104" s="13" t="s">
        <v>382</v>
      </c>
      <c r="K104" s="1">
        <f t="shared" si="12"/>
        <v>24.9</v>
      </c>
      <c r="L104" s="1">
        <f t="shared" si="13"/>
        <v>0</v>
      </c>
      <c r="M104" s="1">
        <f t="shared" si="14"/>
        <v>0</v>
      </c>
      <c r="N104" s="1">
        <f t="shared" si="15"/>
        <v>0</v>
      </c>
      <c r="O104" s="1">
        <f t="shared" si="23"/>
        <v>24.9</v>
      </c>
      <c r="P104" s="1">
        <f t="shared" si="16"/>
        <v>0</v>
      </c>
      <c r="Q104" s="1">
        <f t="shared" si="17"/>
        <v>0</v>
      </c>
      <c r="R104" s="1">
        <f t="shared" si="18"/>
        <v>0</v>
      </c>
      <c r="S104" s="1">
        <f t="shared" si="19"/>
        <v>0</v>
      </c>
      <c r="T104" s="1">
        <f t="shared" si="20"/>
        <v>0</v>
      </c>
      <c r="U104" s="1">
        <f t="shared" si="21"/>
        <v>0</v>
      </c>
      <c r="V104" s="1">
        <f t="shared" si="22"/>
        <v>0</v>
      </c>
    </row>
    <row r="105" spans="1:22">
      <c r="A105" s="5">
        <v>39806</v>
      </c>
      <c r="B105" s="1"/>
      <c r="D105" s="1">
        <v>84.9</v>
      </c>
      <c r="E105" t="s">
        <v>20</v>
      </c>
      <c r="F105" t="s">
        <v>5</v>
      </c>
      <c r="G105" s="13" t="s">
        <v>266</v>
      </c>
      <c r="K105" s="1">
        <f t="shared" si="12"/>
        <v>84.9</v>
      </c>
      <c r="L105" s="1">
        <f t="shared" si="13"/>
        <v>0</v>
      </c>
      <c r="M105" s="1">
        <f t="shared" si="14"/>
        <v>0</v>
      </c>
      <c r="N105" s="1">
        <f t="shared" si="15"/>
        <v>0</v>
      </c>
      <c r="O105" s="1">
        <f t="shared" si="23"/>
        <v>0</v>
      </c>
      <c r="P105" s="1">
        <f t="shared" si="16"/>
        <v>84.9</v>
      </c>
      <c r="Q105" s="1">
        <f t="shared" si="17"/>
        <v>0</v>
      </c>
      <c r="R105" s="1">
        <f t="shared" si="18"/>
        <v>0</v>
      </c>
      <c r="S105" s="1">
        <f t="shared" si="19"/>
        <v>0</v>
      </c>
      <c r="T105" s="1">
        <f t="shared" si="20"/>
        <v>0</v>
      </c>
      <c r="U105" s="1">
        <f t="shared" si="21"/>
        <v>0</v>
      </c>
      <c r="V105" s="1">
        <f t="shared" si="22"/>
        <v>0</v>
      </c>
    </row>
    <row r="106" spans="1:22">
      <c r="A106" s="5">
        <v>39806</v>
      </c>
      <c r="B106" s="1"/>
      <c r="D106" s="1">
        <v>24.9</v>
      </c>
      <c r="E106" t="s">
        <v>20</v>
      </c>
      <c r="F106" t="s">
        <v>6</v>
      </c>
      <c r="G106" s="13" t="s">
        <v>80</v>
      </c>
      <c r="K106" s="1">
        <f t="shared" si="12"/>
        <v>24.9</v>
      </c>
      <c r="L106" s="1">
        <f t="shared" si="13"/>
        <v>0</v>
      </c>
      <c r="M106" s="1">
        <f t="shared" si="14"/>
        <v>0</v>
      </c>
      <c r="N106" s="1">
        <f t="shared" si="15"/>
        <v>0</v>
      </c>
      <c r="O106" s="1">
        <f t="shared" si="23"/>
        <v>24.9</v>
      </c>
      <c r="P106" s="1">
        <f t="shared" si="16"/>
        <v>0</v>
      </c>
      <c r="Q106" s="1">
        <f t="shared" si="17"/>
        <v>0</v>
      </c>
      <c r="R106" s="1">
        <f t="shared" si="18"/>
        <v>0</v>
      </c>
      <c r="S106" s="1">
        <f t="shared" si="19"/>
        <v>0</v>
      </c>
      <c r="T106" s="1">
        <f t="shared" si="20"/>
        <v>0</v>
      </c>
      <c r="U106" s="1">
        <f t="shared" si="21"/>
        <v>0</v>
      </c>
      <c r="V106" s="1">
        <f t="shared" si="22"/>
        <v>0</v>
      </c>
    </row>
    <row r="107" spans="1:22">
      <c r="A107" s="5">
        <v>39808</v>
      </c>
      <c r="B107" s="1"/>
      <c r="D107" s="1">
        <v>24.9</v>
      </c>
      <c r="E107" t="s">
        <v>20</v>
      </c>
      <c r="F107" t="s">
        <v>8</v>
      </c>
      <c r="G107" s="13" t="s">
        <v>240</v>
      </c>
      <c r="K107" s="1">
        <f t="shared" si="12"/>
        <v>24.9</v>
      </c>
      <c r="L107" s="1">
        <f t="shared" si="13"/>
        <v>0</v>
      </c>
      <c r="M107" s="1">
        <f t="shared" si="14"/>
        <v>0</v>
      </c>
      <c r="N107" s="1">
        <f t="shared" si="15"/>
        <v>0</v>
      </c>
      <c r="O107" s="1">
        <f t="shared" si="23"/>
        <v>0</v>
      </c>
      <c r="P107" s="1">
        <f t="shared" si="16"/>
        <v>0</v>
      </c>
      <c r="Q107" s="1">
        <f t="shared" si="17"/>
        <v>0</v>
      </c>
      <c r="R107" s="1">
        <f t="shared" si="18"/>
        <v>24.9</v>
      </c>
      <c r="S107" s="1">
        <f t="shared" si="19"/>
        <v>0</v>
      </c>
      <c r="T107" s="1">
        <f t="shared" si="20"/>
        <v>0</v>
      </c>
      <c r="U107" s="1">
        <f t="shared" si="21"/>
        <v>0</v>
      </c>
      <c r="V107" s="1">
        <f t="shared" si="22"/>
        <v>0</v>
      </c>
    </row>
    <row r="108" spans="1:22">
      <c r="A108" s="5">
        <v>39808</v>
      </c>
      <c r="B108" s="1"/>
      <c r="D108" s="1">
        <v>24.9</v>
      </c>
      <c r="E108" t="s">
        <v>20</v>
      </c>
      <c r="F108" t="s">
        <v>8</v>
      </c>
      <c r="G108" s="13" t="s">
        <v>383</v>
      </c>
      <c r="K108" s="1">
        <f t="shared" si="12"/>
        <v>24.9</v>
      </c>
      <c r="L108" s="1">
        <f t="shared" si="13"/>
        <v>0</v>
      </c>
      <c r="M108" s="1">
        <f t="shared" si="14"/>
        <v>0</v>
      </c>
      <c r="N108" s="1">
        <f t="shared" si="15"/>
        <v>0</v>
      </c>
      <c r="O108" s="1">
        <f t="shared" si="23"/>
        <v>0</v>
      </c>
      <c r="P108" s="1">
        <f t="shared" si="16"/>
        <v>0</v>
      </c>
      <c r="Q108" s="1">
        <f t="shared" si="17"/>
        <v>0</v>
      </c>
      <c r="R108" s="1">
        <f t="shared" si="18"/>
        <v>24.9</v>
      </c>
      <c r="S108" s="1">
        <f t="shared" si="19"/>
        <v>0</v>
      </c>
      <c r="T108" s="1">
        <f t="shared" si="20"/>
        <v>0</v>
      </c>
      <c r="U108" s="1">
        <f t="shared" si="21"/>
        <v>0</v>
      </c>
      <c r="V108" s="1">
        <f t="shared" si="22"/>
        <v>0</v>
      </c>
    </row>
    <row r="109" spans="1:22">
      <c r="A109" s="5">
        <v>39808</v>
      </c>
      <c r="B109" s="1"/>
      <c r="D109" s="1">
        <v>44.9</v>
      </c>
      <c r="E109" t="s">
        <v>20</v>
      </c>
      <c r="F109" t="s">
        <v>5</v>
      </c>
      <c r="G109" s="13" t="s">
        <v>61</v>
      </c>
      <c r="K109" s="1">
        <f t="shared" si="12"/>
        <v>44.9</v>
      </c>
      <c r="L109" s="1">
        <f t="shared" si="13"/>
        <v>0</v>
      </c>
      <c r="M109" s="1">
        <f t="shared" si="14"/>
        <v>0</v>
      </c>
      <c r="N109" s="1">
        <f t="shared" si="15"/>
        <v>0</v>
      </c>
      <c r="O109" s="1">
        <f t="shared" si="23"/>
        <v>0</v>
      </c>
      <c r="P109" s="1">
        <f t="shared" si="16"/>
        <v>44.9</v>
      </c>
      <c r="Q109" s="1">
        <f t="shared" si="17"/>
        <v>0</v>
      </c>
      <c r="R109" s="1">
        <f t="shared" si="18"/>
        <v>0</v>
      </c>
      <c r="S109" s="1">
        <f t="shared" si="19"/>
        <v>0</v>
      </c>
      <c r="T109" s="1">
        <f t="shared" si="20"/>
        <v>0</v>
      </c>
      <c r="U109" s="1">
        <f t="shared" si="21"/>
        <v>0</v>
      </c>
      <c r="V109" s="1">
        <f t="shared" si="22"/>
        <v>0</v>
      </c>
    </row>
    <row r="110" spans="1:22">
      <c r="A110" s="5">
        <v>39808</v>
      </c>
      <c r="B110" s="1"/>
      <c r="D110" s="1">
        <v>50</v>
      </c>
      <c r="E110" t="s">
        <v>20</v>
      </c>
      <c r="F110" t="s">
        <v>8</v>
      </c>
      <c r="G110" s="13" t="s">
        <v>340</v>
      </c>
      <c r="K110" s="1">
        <f t="shared" si="12"/>
        <v>50</v>
      </c>
      <c r="L110" s="1">
        <f t="shared" si="13"/>
        <v>0</v>
      </c>
      <c r="M110" s="1">
        <f t="shared" si="14"/>
        <v>0</v>
      </c>
      <c r="N110" s="1">
        <f t="shared" si="15"/>
        <v>0</v>
      </c>
      <c r="O110" s="1">
        <f t="shared" si="23"/>
        <v>0</v>
      </c>
      <c r="P110" s="1">
        <f t="shared" si="16"/>
        <v>0</v>
      </c>
      <c r="Q110" s="1">
        <f t="shared" si="17"/>
        <v>0</v>
      </c>
      <c r="R110" s="1">
        <f t="shared" si="18"/>
        <v>50</v>
      </c>
      <c r="S110" s="1">
        <f t="shared" si="19"/>
        <v>0</v>
      </c>
      <c r="T110" s="1">
        <f t="shared" si="20"/>
        <v>0</v>
      </c>
      <c r="U110" s="1">
        <f t="shared" si="21"/>
        <v>0</v>
      </c>
      <c r="V110" s="1">
        <f t="shared" si="22"/>
        <v>0</v>
      </c>
    </row>
    <row r="111" spans="1:22">
      <c r="A111" s="5">
        <v>39806</v>
      </c>
      <c r="B111" s="1"/>
      <c r="D111" s="1">
        <v>24.9</v>
      </c>
      <c r="E111" t="s">
        <v>20</v>
      </c>
      <c r="F111" t="s">
        <v>6</v>
      </c>
      <c r="G111" s="13" t="s">
        <v>65</v>
      </c>
      <c r="K111" s="1">
        <f t="shared" si="12"/>
        <v>24.9</v>
      </c>
      <c r="L111" s="1">
        <f t="shared" si="13"/>
        <v>0</v>
      </c>
      <c r="M111" s="1">
        <f t="shared" si="14"/>
        <v>0</v>
      </c>
      <c r="N111" s="1">
        <f t="shared" si="15"/>
        <v>0</v>
      </c>
      <c r="O111" s="1">
        <f t="shared" si="23"/>
        <v>24.9</v>
      </c>
      <c r="P111" s="1">
        <f t="shared" si="16"/>
        <v>0</v>
      </c>
      <c r="Q111" s="1">
        <f t="shared" si="17"/>
        <v>0</v>
      </c>
      <c r="R111" s="1">
        <f t="shared" si="18"/>
        <v>0</v>
      </c>
      <c r="S111" s="1">
        <f t="shared" si="19"/>
        <v>0</v>
      </c>
      <c r="T111" s="1">
        <f t="shared" si="20"/>
        <v>0</v>
      </c>
      <c r="U111" s="1">
        <f t="shared" si="21"/>
        <v>0</v>
      </c>
      <c r="V111" s="1">
        <f t="shared" si="22"/>
        <v>0</v>
      </c>
    </row>
    <row r="112" spans="1:22">
      <c r="A112" s="5">
        <v>39806</v>
      </c>
      <c r="B112" s="1"/>
      <c r="D112" s="1">
        <v>24.9</v>
      </c>
      <c r="E112" t="s">
        <v>20</v>
      </c>
      <c r="F112" t="s">
        <v>6</v>
      </c>
      <c r="G112" s="13" t="s">
        <v>278</v>
      </c>
      <c r="K112" s="1">
        <f t="shared" si="12"/>
        <v>24.9</v>
      </c>
      <c r="L112" s="1">
        <f t="shared" si="13"/>
        <v>0</v>
      </c>
      <c r="M112" s="1">
        <f t="shared" si="14"/>
        <v>0</v>
      </c>
      <c r="N112" s="1">
        <f t="shared" si="15"/>
        <v>0</v>
      </c>
      <c r="O112" s="1">
        <f t="shared" si="23"/>
        <v>24.9</v>
      </c>
      <c r="P112" s="1">
        <f t="shared" si="16"/>
        <v>0</v>
      </c>
      <c r="Q112" s="1">
        <f t="shared" si="17"/>
        <v>0</v>
      </c>
      <c r="R112" s="1">
        <f t="shared" si="18"/>
        <v>0</v>
      </c>
      <c r="S112" s="1">
        <f t="shared" si="19"/>
        <v>0</v>
      </c>
      <c r="T112" s="1">
        <f t="shared" si="20"/>
        <v>0</v>
      </c>
      <c r="U112" s="1">
        <f t="shared" si="21"/>
        <v>0</v>
      </c>
      <c r="V112" s="1">
        <f t="shared" si="22"/>
        <v>0</v>
      </c>
    </row>
    <row r="113" spans="1:22">
      <c r="A113" s="5">
        <v>39808</v>
      </c>
      <c r="B113" s="1"/>
      <c r="D113" s="1">
        <v>30</v>
      </c>
      <c r="E113" t="s">
        <v>20</v>
      </c>
      <c r="F113" t="s">
        <v>8</v>
      </c>
      <c r="G113" s="13" t="s">
        <v>54</v>
      </c>
      <c r="K113" s="1">
        <f t="shared" si="12"/>
        <v>30</v>
      </c>
      <c r="L113" s="1">
        <f t="shared" si="13"/>
        <v>0</v>
      </c>
      <c r="M113" s="1">
        <f t="shared" si="14"/>
        <v>0</v>
      </c>
      <c r="N113" s="1">
        <f t="shared" si="15"/>
        <v>0</v>
      </c>
      <c r="O113" s="1">
        <f t="shared" si="23"/>
        <v>0</v>
      </c>
      <c r="P113" s="1">
        <f t="shared" si="16"/>
        <v>0</v>
      </c>
      <c r="Q113" s="1">
        <f t="shared" si="17"/>
        <v>0</v>
      </c>
      <c r="R113" s="1">
        <f t="shared" si="18"/>
        <v>30</v>
      </c>
      <c r="S113" s="1">
        <f t="shared" si="19"/>
        <v>0</v>
      </c>
      <c r="T113" s="1">
        <f t="shared" si="20"/>
        <v>0</v>
      </c>
      <c r="U113" s="1">
        <f t="shared" si="21"/>
        <v>0</v>
      </c>
      <c r="V113" s="1">
        <f t="shared" si="22"/>
        <v>0</v>
      </c>
    </row>
    <row r="114" spans="1:22">
      <c r="A114" s="5">
        <v>39808</v>
      </c>
      <c r="B114" s="1"/>
      <c r="D114" s="1">
        <v>26.9</v>
      </c>
      <c r="E114" t="s">
        <v>20</v>
      </c>
      <c r="F114" t="s">
        <v>5</v>
      </c>
      <c r="G114" s="13" t="s">
        <v>154</v>
      </c>
      <c r="K114" s="1">
        <f t="shared" si="12"/>
        <v>26.9</v>
      </c>
      <c r="L114" s="1">
        <f t="shared" si="13"/>
        <v>0</v>
      </c>
      <c r="M114" s="1">
        <f t="shared" si="14"/>
        <v>0</v>
      </c>
      <c r="N114" s="1">
        <f t="shared" si="15"/>
        <v>0</v>
      </c>
      <c r="O114" s="1">
        <f t="shared" si="23"/>
        <v>0</v>
      </c>
      <c r="P114" s="1">
        <f t="shared" si="16"/>
        <v>26.9</v>
      </c>
      <c r="Q114" s="1">
        <f t="shared" si="17"/>
        <v>0</v>
      </c>
      <c r="R114" s="1">
        <f t="shared" si="18"/>
        <v>0</v>
      </c>
      <c r="S114" s="1">
        <f t="shared" si="19"/>
        <v>0</v>
      </c>
      <c r="T114" s="1">
        <f t="shared" si="20"/>
        <v>0</v>
      </c>
      <c r="U114" s="1">
        <f t="shared" si="21"/>
        <v>0</v>
      </c>
      <c r="V114" s="1">
        <f t="shared" si="22"/>
        <v>0</v>
      </c>
    </row>
    <row r="115" spans="1:22">
      <c r="A115" s="5">
        <v>39808</v>
      </c>
      <c r="B115" s="1"/>
      <c r="D115" s="1">
        <v>24.9</v>
      </c>
      <c r="E115" t="s">
        <v>20</v>
      </c>
      <c r="F115" t="s">
        <v>5</v>
      </c>
      <c r="G115" s="13" t="s">
        <v>384</v>
      </c>
      <c r="K115" s="1">
        <f t="shared" si="12"/>
        <v>24.9</v>
      </c>
      <c r="L115" s="1">
        <f t="shared" si="13"/>
        <v>0</v>
      </c>
      <c r="M115" s="1">
        <f t="shared" si="14"/>
        <v>0</v>
      </c>
      <c r="N115" s="1">
        <f t="shared" si="15"/>
        <v>0</v>
      </c>
      <c r="O115" s="1">
        <f t="shared" si="23"/>
        <v>0</v>
      </c>
      <c r="P115" s="1">
        <f t="shared" si="16"/>
        <v>24.9</v>
      </c>
      <c r="Q115" s="1">
        <f t="shared" si="17"/>
        <v>0</v>
      </c>
      <c r="R115" s="1">
        <f t="shared" si="18"/>
        <v>0</v>
      </c>
      <c r="S115" s="1">
        <f t="shared" si="19"/>
        <v>0</v>
      </c>
      <c r="T115" s="1">
        <f t="shared" si="20"/>
        <v>0</v>
      </c>
      <c r="U115" s="1">
        <f t="shared" si="21"/>
        <v>0</v>
      </c>
      <c r="V115" s="1">
        <f t="shared" si="22"/>
        <v>0</v>
      </c>
    </row>
    <row r="116" spans="1:22">
      <c r="A116" s="5">
        <v>39802</v>
      </c>
      <c r="B116" s="1"/>
      <c r="D116" s="1">
        <v>20</v>
      </c>
      <c r="E116" t="s">
        <v>20</v>
      </c>
      <c r="F116" t="s">
        <v>7</v>
      </c>
      <c r="G116" s="16" t="s">
        <v>118</v>
      </c>
      <c r="K116" s="1">
        <f t="shared" si="12"/>
        <v>20</v>
      </c>
      <c r="L116" s="1">
        <f t="shared" si="13"/>
        <v>0</v>
      </c>
      <c r="M116" s="1">
        <f t="shared" si="14"/>
        <v>0</v>
      </c>
      <c r="N116" s="1">
        <f t="shared" si="15"/>
        <v>20</v>
      </c>
      <c r="O116" s="1">
        <f t="shared" si="23"/>
        <v>0</v>
      </c>
      <c r="P116" s="1">
        <f t="shared" si="16"/>
        <v>0</v>
      </c>
      <c r="Q116" s="1">
        <f t="shared" si="17"/>
        <v>0</v>
      </c>
      <c r="R116" s="1">
        <f t="shared" si="18"/>
        <v>0</v>
      </c>
      <c r="S116" s="1">
        <f t="shared" si="19"/>
        <v>0</v>
      </c>
      <c r="T116" s="1">
        <f t="shared" si="20"/>
        <v>0</v>
      </c>
      <c r="U116" s="1">
        <f t="shared" si="21"/>
        <v>0</v>
      </c>
      <c r="V116" s="1">
        <f t="shared" si="22"/>
        <v>0</v>
      </c>
    </row>
    <row r="117" spans="1:22">
      <c r="A117" s="5">
        <v>39808</v>
      </c>
      <c r="B117" s="1"/>
      <c r="D117" s="1">
        <v>24.9</v>
      </c>
      <c r="E117" t="s">
        <v>20</v>
      </c>
      <c r="F117" t="s">
        <v>5</v>
      </c>
      <c r="G117" s="13" t="s">
        <v>385</v>
      </c>
      <c r="K117" s="1">
        <f t="shared" si="12"/>
        <v>24.9</v>
      </c>
      <c r="L117" s="1">
        <f t="shared" si="13"/>
        <v>0</v>
      </c>
      <c r="M117" s="1">
        <f t="shared" si="14"/>
        <v>0</v>
      </c>
      <c r="N117" s="1">
        <f t="shared" si="15"/>
        <v>0</v>
      </c>
      <c r="O117" s="1">
        <f t="shared" si="23"/>
        <v>0</v>
      </c>
      <c r="P117" s="1">
        <f t="shared" si="16"/>
        <v>24.9</v>
      </c>
      <c r="Q117" s="1">
        <f t="shared" si="17"/>
        <v>0</v>
      </c>
      <c r="R117" s="1">
        <f t="shared" si="18"/>
        <v>0</v>
      </c>
      <c r="S117" s="1">
        <f t="shared" si="19"/>
        <v>0</v>
      </c>
      <c r="T117" s="1">
        <f t="shared" si="20"/>
        <v>0</v>
      </c>
      <c r="U117" s="1">
        <f t="shared" si="21"/>
        <v>0</v>
      </c>
      <c r="V117" s="1">
        <f t="shared" si="22"/>
        <v>0</v>
      </c>
    </row>
    <row r="118" spans="1:22">
      <c r="A118" s="5">
        <v>39794</v>
      </c>
      <c r="B118" s="1"/>
      <c r="D118" s="1">
        <v>12.9</v>
      </c>
      <c r="E118" t="s">
        <v>20</v>
      </c>
      <c r="F118" t="s">
        <v>6</v>
      </c>
      <c r="G118" s="13" t="s">
        <v>141</v>
      </c>
      <c r="K118" s="1">
        <f t="shared" si="12"/>
        <v>12.9</v>
      </c>
      <c r="L118" s="1">
        <f t="shared" si="13"/>
        <v>0</v>
      </c>
      <c r="M118" s="1">
        <f t="shared" si="14"/>
        <v>0</v>
      </c>
      <c r="N118" s="1">
        <f t="shared" si="15"/>
        <v>0</v>
      </c>
      <c r="O118" s="1">
        <f t="shared" si="23"/>
        <v>12.9</v>
      </c>
      <c r="P118" s="1">
        <f t="shared" si="16"/>
        <v>0</v>
      </c>
      <c r="Q118" s="1">
        <f t="shared" si="17"/>
        <v>0</v>
      </c>
      <c r="R118" s="1">
        <f t="shared" si="18"/>
        <v>0</v>
      </c>
      <c r="S118" s="1">
        <f t="shared" si="19"/>
        <v>0</v>
      </c>
      <c r="T118" s="1">
        <f t="shared" si="20"/>
        <v>0</v>
      </c>
      <c r="U118" s="1">
        <f t="shared" si="21"/>
        <v>0</v>
      </c>
      <c r="V118" s="1">
        <f t="shared" si="22"/>
        <v>0</v>
      </c>
    </row>
    <row r="119" spans="1:22">
      <c r="A119" s="5">
        <v>39811</v>
      </c>
      <c r="B119" s="1"/>
      <c r="D119" s="1">
        <v>24.9</v>
      </c>
      <c r="E119" t="s">
        <v>20</v>
      </c>
      <c r="F119" t="s">
        <v>5</v>
      </c>
      <c r="G119" s="13" t="s">
        <v>247</v>
      </c>
      <c r="K119" s="1">
        <f t="shared" si="12"/>
        <v>24.9</v>
      </c>
      <c r="L119" s="1">
        <f t="shared" si="13"/>
        <v>0</v>
      </c>
      <c r="M119" s="1">
        <f t="shared" si="14"/>
        <v>0</v>
      </c>
      <c r="N119" s="1">
        <f t="shared" si="15"/>
        <v>0</v>
      </c>
      <c r="O119" s="1">
        <f t="shared" si="23"/>
        <v>0</v>
      </c>
      <c r="P119" s="1">
        <f t="shared" si="16"/>
        <v>24.9</v>
      </c>
      <c r="Q119" s="1">
        <f t="shared" si="17"/>
        <v>0</v>
      </c>
      <c r="R119" s="1">
        <f t="shared" si="18"/>
        <v>0</v>
      </c>
      <c r="S119" s="1">
        <f t="shared" si="19"/>
        <v>0</v>
      </c>
      <c r="T119" s="1">
        <f t="shared" si="20"/>
        <v>0</v>
      </c>
      <c r="U119" s="1">
        <f t="shared" si="21"/>
        <v>0</v>
      </c>
      <c r="V119" s="1">
        <f t="shared" si="22"/>
        <v>0</v>
      </c>
    </row>
    <row r="120" spans="1:22">
      <c r="A120" s="5">
        <v>39810</v>
      </c>
      <c r="B120" s="1"/>
      <c r="D120" s="1">
        <v>25</v>
      </c>
      <c r="E120" t="s">
        <v>20</v>
      </c>
      <c r="F120" t="s">
        <v>208</v>
      </c>
      <c r="K120" s="1">
        <f t="shared" si="12"/>
        <v>25</v>
      </c>
      <c r="L120" s="1">
        <f t="shared" si="13"/>
        <v>0</v>
      </c>
      <c r="M120" s="1">
        <f t="shared" si="14"/>
        <v>0</v>
      </c>
      <c r="N120" s="1">
        <f t="shared" si="15"/>
        <v>0</v>
      </c>
      <c r="O120" s="1">
        <f t="shared" si="23"/>
        <v>0</v>
      </c>
      <c r="P120" s="1">
        <f t="shared" si="16"/>
        <v>0</v>
      </c>
      <c r="Q120" s="1">
        <f t="shared" si="17"/>
        <v>0</v>
      </c>
      <c r="R120" s="1">
        <f t="shared" si="18"/>
        <v>0</v>
      </c>
      <c r="S120" s="1">
        <f t="shared" si="19"/>
        <v>0</v>
      </c>
      <c r="T120" s="1">
        <f t="shared" si="20"/>
        <v>0</v>
      </c>
      <c r="U120" s="1">
        <f t="shared" si="21"/>
        <v>0</v>
      </c>
      <c r="V120" s="1">
        <f t="shared" si="22"/>
        <v>0</v>
      </c>
    </row>
    <row r="121" spans="1:22">
      <c r="A121" s="5">
        <v>39808</v>
      </c>
      <c r="B121" s="1"/>
      <c r="D121" s="1">
        <v>24.9</v>
      </c>
      <c r="E121" t="s">
        <v>20</v>
      </c>
      <c r="F121" t="s">
        <v>5</v>
      </c>
      <c r="G121" s="13" t="s">
        <v>386</v>
      </c>
      <c r="K121" s="1">
        <f t="shared" si="12"/>
        <v>24.9</v>
      </c>
      <c r="L121" s="1">
        <f t="shared" si="13"/>
        <v>0</v>
      </c>
      <c r="M121" s="1">
        <f t="shared" si="14"/>
        <v>0</v>
      </c>
      <c r="N121" s="1">
        <f t="shared" si="15"/>
        <v>0</v>
      </c>
      <c r="O121" s="1">
        <f t="shared" si="23"/>
        <v>0</v>
      </c>
      <c r="P121" s="1">
        <f t="shared" si="16"/>
        <v>24.9</v>
      </c>
      <c r="Q121" s="1">
        <f t="shared" si="17"/>
        <v>0</v>
      </c>
      <c r="R121" s="1">
        <f t="shared" si="18"/>
        <v>0</v>
      </c>
      <c r="S121" s="1">
        <f t="shared" si="19"/>
        <v>0</v>
      </c>
      <c r="T121" s="1">
        <f t="shared" si="20"/>
        <v>0</v>
      </c>
      <c r="U121" s="1">
        <f t="shared" si="21"/>
        <v>0</v>
      </c>
      <c r="V121" s="1">
        <f t="shared" si="22"/>
        <v>0</v>
      </c>
    </row>
    <row r="122" spans="1:22">
      <c r="A122" s="5">
        <v>39808</v>
      </c>
      <c r="B122" s="1"/>
      <c r="D122" s="1">
        <v>30</v>
      </c>
      <c r="E122" t="s">
        <v>56</v>
      </c>
      <c r="F122" t="s">
        <v>5</v>
      </c>
      <c r="G122" s="13" t="s">
        <v>386</v>
      </c>
      <c r="K122" s="1">
        <f t="shared" si="12"/>
        <v>0</v>
      </c>
      <c r="L122" s="1">
        <f t="shared" si="13"/>
        <v>0</v>
      </c>
      <c r="M122" s="1">
        <f t="shared" si="14"/>
        <v>0</v>
      </c>
      <c r="N122" s="1">
        <f t="shared" si="15"/>
        <v>0</v>
      </c>
      <c r="O122" s="1">
        <f t="shared" si="23"/>
        <v>0</v>
      </c>
      <c r="P122" s="1">
        <f t="shared" si="16"/>
        <v>30</v>
      </c>
      <c r="Q122" s="1">
        <f t="shared" si="17"/>
        <v>0</v>
      </c>
      <c r="R122" s="1">
        <f t="shared" si="18"/>
        <v>0</v>
      </c>
      <c r="S122" s="1">
        <f t="shared" si="19"/>
        <v>0</v>
      </c>
      <c r="T122" s="1">
        <f t="shared" si="20"/>
        <v>0</v>
      </c>
      <c r="U122" s="1">
        <f t="shared" si="21"/>
        <v>30</v>
      </c>
      <c r="V122" s="1">
        <f t="shared" si="22"/>
        <v>0</v>
      </c>
    </row>
    <row r="123" spans="1:22">
      <c r="A123" s="5">
        <v>39808</v>
      </c>
      <c r="B123" s="1"/>
      <c r="D123" s="1">
        <v>24.9</v>
      </c>
      <c r="E123" t="s">
        <v>20</v>
      </c>
      <c r="F123" t="s">
        <v>5</v>
      </c>
      <c r="G123" s="13" t="s">
        <v>387</v>
      </c>
      <c r="K123" s="1">
        <f t="shared" si="12"/>
        <v>24.9</v>
      </c>
      <c r="L123" s="1">
        <f t="shared" si="13"/>
        <v>0</v>
      </c>
      <c r="M123" s="1">
        <f t="shared" si="14"/>
        <v>0</v>
      </c>
      <c r="N123" s="1">
        <f t="shared" si="15"/>
        <v>0</v>
      </c>
      <c r="O123" s="1">
        <f t="shared" si="23"/>
        <v>0</v>
      </c>
      <c r="P123" s="1">
        <f t="shared" si="16"/>
        <v>24.9</v>
      </c>
      <c r="Q123" s="1">
        <f t="shared" si="17"/>
        <v>0</v>
      </c>
      <c r="R123" s="1">
        <f t="shared" si="18"/>
        <v>0</v>
      </c>
      <c r="S123" s="1">
        <f t="shared" si="19"/>
        <v>0</v>
      </c>
      <c r="T123" s="1">
        <f t="shared" si="20"/>
        <v>0</v>
      </c>
      <c r="U123" s="1">
        <f t="shared" si="21"/>
        <v>0</v>
      </c>
      <c r="V123" s="1">
        <f t="shared" si="22"/>
        <v>0</v>
      </c>
    </row>
    <row r="124" spans="1:22">
      <c r="A124" s="5">
        <v>39809</v>
      </c>
      <c r="B124" s="1"/>
      <c r="D124" s="1">
        <v>44.9</v>
      </c>
      <c r="E124" t="s">
        <v>20</v>
      </c>
      <c r="F124" t="s">
        <v>7</v>
      </c>
      <c r="G124" s="13" t="s">
        <v>346</v>
      </c>
      <c r="K124" s="1">
        <f t="shared" si="12"/>
        <v>44.9</v>
      </c>
      <c r="L124" s="1">
        <f t="shared" si="13"/>
        <v>0</v>
      </c>
      <c r="M124" s="1">
        <f t="shared" si="14"/>
        <v>0</v>
      </c>
      <c r="N124" s="1">
        <f t="shared" si="15"/>
        <v>44.9</v>
      </c>
      <c r="O124" s="1">
        <f t="shared" si="23"/>
        <v>0</v>
      </c>
      <c r="P124" s="1">
        <f t="shared" si="16"/>
        <v>0</v>
      </c>
      <c r="Q124" s="1">
        <f t="shared" si="17"/>
        <v>0</v>
      </c>
      <c r="R124" s="1">
        <f t="shared" si="18"/>
        <v>0</v>
      </c>
      <c r="S124" s="1">
        <f t="shared" si="19"/>
        <v>0</v>
      </c>
      <c r="T124" s="1">
        <f t="shared" si="20"/>
        <v>0</v>
      </c>
      <c r="U124" s="1">
        <f t="shared" si="21"/>
        <v>0</v>
      </c>
      <c r="V124" s="1">
        <f t="shared" si="22"/>
        <v>0</v>
      </c>
    </row>
    <row r="125" spans="1:22">
      <c r="A125" s="5">
        <v>39811</v>
      </c>
      <c r="B125" s="1"/>
      <c r="D125" s="1">
        <v>30</v>
      </c>
      <c r="E125" t="s">
        <v>20</v>
      </c>
      <c r="F125" t="s">
        <v>6</v>
      </c>
      <c r="G125" t="s">
        <v>74</v>
      </c>
      <c r="K125" s="1">
        <f t="shared" si="12"/>
        <v>30</v>
      </c>
      <c r="L125" s="1">
        <f t="shared" si="13"/>
        <v>0</v>
      </c>
      <c r="M125" s="1">
        <f t="shared" si="14"/>
        <v>0</v>
      </c>
      <c r="N125" s="1">
        <f>IF(G125="caixa",D125,0)</f>
        <v>0</v>
      </c>
      <c r="O125" s="1">
        <f>IF(G125="bb",D125,0)</f>
        <v>0</v>
      </c>
      <c r="P125" s="1">
        <f>IF(G125="bradesco",D125,0)</f>
        <v>0</v>
      </c>
      <c r="Q125" s="1">
        <f>IF(G125="banco real",D125,0)</f>
        <v>0</v>
      </c>
      <c r="R125" s="1">
        <f>IF(G125="itau",D125,0)</f>
        <v>0</v>
      </c>
      <c r="S125" s="1">
        <f>IF(G125="pseg",D125,0)</f>
        <v>0</v>
      </c>
      <c r="T125" s="1">
        <f t="shared" si="20"/>
        <v>0</v>
      </c>
      <c r="U125" s="1">
        <f t="shared" si="21"/>
        <v>0</v>
      </c>
      <c r="V125" s="1">
        <f t="shared" si="22"/>
        <v>0</v>
      </c>
    </row>
    <row r="126" spans="1:22">
      <c r="A126" s="5">
        <v>39811</v>
      </c>
      <c r="B126" s="1"/>
      <c r="D126" s="1">
        <v>24.9</v>
      </c>
      <c r="E126" t="s">
        <v>20</v>
      </c>
      <c r="F126" t="s">
        <v>6</v>
      </c>
      <c r="G126" s="13" t="s">
        <v>119</v>
      </c>
      <c r="K126" s="1">
        <f t="shared" si="12"/>
        <v>24.9</v>
      </c>
      <c r="L126" s="1">
        <f t="shared" si="13"/>
        <v>0</v>
      </c>
      <c r="M126" s="1">
        <f t="shared" si="14"/>
        <v>0</v>
      </c>
      <c r="N126" s="1">
        <f t="shared" si="15"/>
        <v>0</v>
      </c>
      <c r="O126" s="1">
        <f t="shared" si="23"/>
        <v>24.9</v>
      </c>
      <c r="P126" s="1">
        <f t="shared" si="16"/>
        <v>0</v>
      </c>
      <c r="Q126" s="1">
        <f t="shared" si="17"/>
        <v>0</v>
      </c>
      <c r="R126" s="1">
        <f t="shared" si="18"/>
        <v>0</v>
      </c>
      <c r="S126" s="1">
        <f t="shared" si="19"/>
        <v>0</v>
      </c>
      <c r="T126" s="1">
        <f t="shared" si="20"/>
        <v>0</v>
      </c>
      <c r="U126" s="1">
        <f t="shared" si="21"/>
        <v>0</v>
      </c>
      <c r="V126" s="1">
        <f t="shared" si="22"/>
        <v>0</v>
      </c>
    </row>
    <row r="127" spans="1:22">
      <c r="A127" s="5">
        <v>39811</v>
      </c>
      <c r="B127" s="1"/>
      <c r="D127" s="1">
        <v>12.9</v>
      </c>
      <c r="E127" t="s">
        <v>20</v>
      </c>
      <c r="F127" t="s">
        <v>5</v>
      </c>
      <c r="G127" s="13" t="s">
        <v>141</v>
      </c>
      <c r="K127" s="1">
        <f t="shared" si="12"/>
        <v>12.9</v>
      </c>
      <c r="L127" s="1">
        <f t="shared" si="13"/>
        <v>0</v>
      </c>
      <c r="M127" s="1">
        <f t="shared" si="14"/>
        <v>0</v>
      </c>
      <c r="N127" s="1">
        <f t="shared" si="15"/>
        <v>0</v>
      </c>
      <c r="O127" s="1">
        <f t="shared" si="23"/>
        <v>0</v>
      </c>
      <c r="P127" s="1">
        <f t="shared" si="16"/>
        <v>12.9</v>
      </c>
      <c r="Q127" s="1">
        <f t="shared" si="17"/>
        <v>0</v>
      </c>
      <c r="R127" s="1">
        <f t="shared" si="18"/>
        <v>0</v>
      </c>
      <c r="S127" s="1">
        <f t="shared" si="19"/>
        <v>0</v>
      </c>
      <c r="T127" s="1">
        <f t="shared" si="20"/>
        <v>0</v>
      </c>
      <c r="U127" s="1">
        <f t="shared" si="21"/>
        <v>0</v>
      </c>
      <c r="V127" s="1">
        <f t="shared" si="22"/>
        <v>0</v>
      </c>
    </row>
    <row r="128" spans="1:22">
      <c r="A128" s="5">
        <v>39808</v>
      </c>
      <c r="B128" s="1"/>
      <c r="D128" s="1">
        <v>45</v>
      </c>
      <c r="E128" t="s">
        <v>20</v>
      </c>
      <c r="F128" t="s">
        <v>5</v>
      </c>
      <c r="G128" s="13" t="s">
        <v>173</v>
      </c>
      <c r="K128" s="1">
        <f t="shared" si="12"/>
        <v>45</v>
      </c>
      <c r="L128" s="1">
        <f t="shared" si="13"/>
        <v>0</v>
      </c>
      <c r="M128" s="1">
        <f t="shared" si="14"/>
        <v>0</v>
      </c>
      <c r="N128" s="1">
        <f t="shared" si="15"/>
        <v>0</v>
      </c>
      <c r="O128" s="1">
        <f t="shared" si="23"/>
        <v>0</v>
      </c>
      <c r="P128" s="1">
        <f t="shared" si="16"/>
        <v>45</v>
      </c>
      <c r="Q128" s="1">
        <f t="shared" si="17"/>
        <v>0</v>
      </c>
      <c r="R128" s="1">
        <f t="shared" si="18"/>
        <v>0</v>
      </c>
      <c r="S128" s="1">
        <f t="shared" si="19"/>
        <v>0</v>
      </c>
      <c r="T128" s="1">
        <f t="shared" si="20"/>
        <v>0</v>
      </c>
      <c r="U128" s="1">
        <f t="shared" si="21"/>
        <v>0</v>
      </c>
      <c r="V128" s="1">
        <f t="shared" si="22"/>
        <v>0</v>
      </c>
    </row>
    <row r="129" spans="1:22">
      <c r="A129" s="5">
        <v>39811</v>
      </c>
      <c r="B129" s="1"/>
      <c r="D129" s="1">
        <v>44.9</v>
      </c>
      <c r="E129" t="s">
        <v>20</v>
      </c>
      <c r="F129" t="s">
        <v>8</v>
      </c>
      <c r="G129" s="13" t="s">
        <v>372</v>
      </c>
      <c r="K129" s="1">
        <f t="shared" si="12"/>
        <v>44.9</v>
      </c>
      <c r="L129" s="1">
        <f t="shared" si="13"/>
        <v>0</v>
      </c>
      <c r="M129" s="1">
        <f t="shared" si="14"/>
        <v>0</v>
      </c>
      <c r="N129" s="1">
        <f t="shared" si="15"/>
        <v>0</v>
      </c>
      <c r="O129" s="1">
        <f t="shared" si="23"/>
        <v>0</v>
      </c>
      <c r="P129" s="1">
        <f t="shared" si="16"/>
        <v>0</v>
      </c>
      <c r="Q129" s="1">
        <f t="shared" si="17"/>
        <v>0</v>
      </c>
      <c r="R129" s="1">
        <f t="shared" si="18"/>
        <v>44.9</v>
      </c>
      <c r="S129" s="1">
        <f t="shared" si="19"/>
        <v>0</v>
      </c>
      <c r="T129" s="1">
        <f t="shared" si="20"/>
        <v>0</v>
      </c>
      <c r="U129" s="1">
        <f t="shared" si="21"/>
        <v>0</v>
      </c>
      <c r="V129" s="1">
        <f t="shared" si="22"/>
        <v>0</v>
      </c>
    </row>
    <row r="130" spans="1:22">
      <c r="A130" s="5">
        <v>39811</v>
      </c>
      <c r="B130" s="1"/>
      <c r="D130" s="1">
        <v>33</v>
      </c>
      <c r="E130" t="s">
        <v>20</v>
      </c>
      <c r="F130" t="s">
        <v>7</v>
      </c>
      <c r="G130" s="13" t="s">
        <v>117</v>
      </c>
      <c r="K130" s="1">
        <f t="shared" si="12"/>
        <v>33</v>
      </c>
      <c r="L130" s="1">
        <f t="shared" si="13"/>
        <v>0</v>
      </c>
      <c r="M130" s="1">
        <f t="shared" si="14"/>
        <v>0</v>
      </c>
      <c r="N130" s="1">
        <f t="shared" si="15"/>
        <v>33</v>
      </c>
      <c r="O130" s="1">
        <f t="shared" si="23"/>
        <v>0</v>
      </c>
      <c r="P130" s="1">
        <f t="shared" si="16"/>
        <v>0</v>
      </c>
      <c r="Q130" s="1">
        <f t="shared" si="17"/>
        <v>0</v>
      </c>
      <c r="R130" s="1">
        <f t="shared" si="18"/>
        <v>0</v>
      </c>
      <c r="S130" s="1">
        <f t="shared" si="19"/>
        <v>0</v>
      </c>
      <c r="T130" s="1">
        <f t="shared" si="20"/>
        <v>0</v>
      </c>
      <c r="U130" s="1">
        <f t="shared" si="21"/>
        <v>0</v>
      </c>
      <c r="V130" s="1">
        <f t="shared" si="22"/>
        <v>0</v>
      </c>
    </row>
    <row r="131" spans="1:22">
      <c r="A131" s="5">
        <v>39799</v>
      </c>
      <c r="B131" s="1"/>
      <c r="D131" s="1">
        <v>44.9</v>
      </c>
      <c r="E131" t="s">
        <v>20</v>
      </c>
      <c r="F131" t="s">
        <v>8</v>
      </c>
      <c r="G131" s="13" t="s">
        <v>388</v>
      </c>
      <c r="K131" s="1">
        <f t="shared" ref="K131:K180" si="24">IF(E131="lojas",D131,0)</f>
        <v>44.9</v>
      </c>
      <c r="L131" s="1">
        <f t="shared" ref="L131:L180" si="25">IF(E131="lanhouse",D131,0)</f>
        <v>0</v>
      </c>
      <c r="M131" s="1">
        <f t="shared" ref="M131:M180" si="26">IF(E131="celular",D131,0)</f>
        <v>0</v>
      </c>
      <c r="N131" s="1">
        <f t="shared" ref="N131:N180" si="27">IF(F131="caixa",D131,0)</f>
        <v>0</v>
      </c>
      <c r="O131" s="1">
        <f t="shared" si="23"/>
        <v>0</v>
      </c>
      <c r="P131" s="1">
        <f t="shared" ref="P131:P180" si="28">IF(F131="bradesco",D131,0)</f>
        <v>0</v>
      </c>
      <c r="Q131" s="1">
        <f t="shared" ref="Q131:Q180" si="29">IF(F131="banco real",D131,0)</f>
        <v>0</v>
      </c>
      <c r="R131" s="1">
        <f t="shared" ref="R131:R180" si="30">IF(F131="itau",D131,0)</f>
        <v>44.9</v>
      </c>
      <c r="S131" s="1">
        <f t="shared" ref="S131:S180" si="31">IF(F131="pseg",D131,0)</f>
        <v>0</v>
      </c>
      <c r="T131" s="1">
        <f t="shared" ref="T131:T151" si="32">IF(C131="pessoal",B131,0)</f>
        <v>0</v>
      </c>
      <c r="U131" s="1">
        <f t="shared" ref="U131:U180" si="33">IF(E131="dominios",D131,0)</f>
        <v>0</v>
      </c>
      <c r="V131" s="1">
        <f t="shared" ref="V131:V180" si="34">IF(C131="publicidade",B131,0)</f>
        <v>0</v>
      </c>
    </row>
    <row r="132" spans="1:22">
      <c r="A132" s="5">
        <v>39811</v>
      </c>
      <c r="B132" s="1"/>
      <c r="D132" s="1">
        <v>24.9</v>
      </c>
      <c r="E132" t="s">
        <v>20</v>
      </c>
      <c r="F132" t="s">
        <v>8</v>
      </c>
      <c r="G132" s="13" t="s">
        <v>203</v>
      </c>
      <c r="K132" s="1">
        <f t="shared" si="24"/>
        <v>24.9</v>
      </c>
      <c r="L132" s="1">
        <f t="shared" si="25"/>
        <v>0</v>
      </c>
      <c r="M132" s="1">
        <f t="shared" si="26"/>
        <v>0</v>
      </c>
      <c r="N132" s="1">
        <f t="shared" si="27"/>
        <v>0</v>
      </c>
      <c r="O132" s="1">
        <f t="shared" ref="O132:O180" si="35">IF(F132="bb",D132,0)</f>
        <v>0</v>
      </c>
      <c r="P132" s="1">
        <f t="shared" si="28"/>
        <v>0</v>
      </c>
      <c r="Q132" s="1">
        <f t="shared" si="29"/>
        <v>0</v>
      </c>
      <c r="R132" s="1">
        <f t="shared" si="30"/>
        <v>24.9</v>
      </c>
      <c r="S132" s="1">
        <f t="shared" si="31"/>
        <v>0</v>
      </c>
      <c r="T132" s="1">
        <f t="shared" si="32"/>
        <v>0</v>
      </c>
      <c r="U132" s="1">
        <f t="shared" si="33"/>
        <v>0</v>
      </c>
      <c r="V132" s="1">
        <f t="shared" si="34"/>
        <v>0</v>
      </c>
    </row>
    <row r="133" spans="1:22">
      <c r="A133" s="5">
        <v>39811</v>
      </c>
      <c r="B133" s="1"/>
      <c r="D133" s="1">
        <v>24.9</v>
      </c>
      <c r="E133" t="s">
        <v>20</v>
      </c>
      <c r="F133" t="s">
        <v>5</v>
      </c>
      <c r="G133" s="13" t="s">
        <v>189</v>
      </c>
      <c r="K133" s="1">
        <f t="shared" si="24"/>
        <v>24.9</v>
      </c>
      <c r="L133" s="1">
        <f t="shared" si="25"/>
        <v>0</v>
      </c>
      <c r="M133" s="1">
        <f t="shared" si="26"/>
        <v>0</v>
      </c>
      <c r="N133" s="1">
        <f t="shared" si="27"/>
        <v>0</v>
      </c>
      <c r="O133" s="1">
        <f t="shared" si="35"/>
        <v>0</v>
      </c>
      <c r="P133" s="1">
        <f t="shared" si="28"/>
        <v>24.9</v>
      </c>
      <c r="Q133" s="1">
        <f t="shared" si="29"/>
        <v>0</v>
      </c>
      <c r="R133" s="1">
        <f t="shared" si="30"/>
        <v>0</v>
      </c>
      <c r="S133" s="1">
        <f t="shared" si="31"/>
        <v>0</v>
      </c>
      <c r="T133" s="1">
        <f t="shared" si="32"/>
        <v>0</v>
      </c>
      <c r="U133" s="1">
        <f t="shared" si="33"/>
        <v>0</v>
      </c>
      <c r="V133" s="1">
        <f t="shared" si="34"/>
        <v>0</v>
      </c>
    </row>
    <row r="134" spans="1:22">
      <c r="A134" s="5">
        <v>39808</v>
      </c>
      <c r="B134" s="1"/>
      <c r="D134" s="1">
        <v>50</v>
      </c>
      <c r="E134" t="s">
        <v>20</v>
      </c>
      <c r="F134" t="s">
        <v>6</v>
      </c>
      <c r="G134" s="13" t="s">
        <v>163</v>
      </c>
      <c r="K134" s="1">
        <f t="shared" si="24"/>
        <v>50</v>
      </c>
      <c r="L134" s="1">
        <f t="shared" si="25"/>
        <v>0</v>
      </c>
      <c r="M134" s="1">
        <f t="shared" si="26"/>
        <v>0</v>
      </c>
      <c r="N134" s="1">
        <f t="shared" si="27"/>
        <v>0</v>
      </c>
      <c r="O134" s="1">
        <f t="shared" si="35"/>
        <v>50</v>
      </c>
      <c r="P134" s="1">
        <f t="shared" si="28"/>
        <v>0</v>
      </c>
      <c r="Q134" s="1">
        <f t="shared" si="29"/>
        <v>0</v>
      </c>
      <c r="R134" s="1">
        <f t="shared" si="30"/>
        <v>0</v>
      </c>
      <c r="S134" s="1">
        <f t="shared" si="31"/>
        <v>0</v>
      </c>
      <c r="T134" s="1">
        <f t="shared" si="32"/>
        <v>0</v>
      </c>
      <c r="U134" s="1">
        <f t="shared" si="33"/>
        <v>0</v>
      </c>
      <c r="V134" s="1">
        <f t="shared" si="34"/>
        <v>0</v>
      </c>
    </row>
    <row r="135" spans="1:22">
      <c r="A135" s="5">
        <v>39808</v>
      </c>
      <c r="B135" s="1"/>
      <c r="D135" s="1">
        <v>24.9</v>
      </c>
      <c r="E135" t="s">
        <v>20</v>
      </c>
      <c r="F135" t="s">
        <v>5</v>
      </c>
      <c r="G135" s="13" t="s">
        <v>389</v>
      </c>
      <c r="K135" s="1">
        <f t="shared" si="24"/>
        <v>24.9</v>
      </c>
      <c r="L135" s="1">
        <f t="shared" si="25"/>
        <v>0</v>
      </c>
      <c r="M135" s="1">
        <f t="shared" si="26"/>
        <v>0</v>
      </c>
      <c r="N135" s="1">
        <f t="shared" si="27"/>
        <v>0</v>
      </c>
      <c r="O135" s="1">
        <f t="shared" si="35"/>
        <v>0</v>
      </c>
      <c r="P135" s="1">
        <f t="shared" si="28"/>
        <v>24.9</v>
      </c>
      <c r="Q135" s="1">
        <f t="shared" si="29"/>
        <v>0</v>
      </c>
      <c r="R135" s="1">
        <f t="shared" si="30"/>
        <v>0</v>
      </c>
      <c r="S135" s="1">
        <f t="shared" si="31"/>
        <v>0</v>
      </c>
      <c r="T135" s="1">
        <f t="shared" si="32"/>
        <v>0</v>
      </c>
      <c r="U135" s="1">
        <f t="shared" si="33"/>
        <v>0</v>
      </c>
      <c r="V135" s="1">
        <f t="shared" si="34"/>
        <v>0</v>
      </c>
    </row>
    <row r="136" spans="1:22">
      <c r="A136" s="5">
        <v>39811</v>
      </c>
      <c r="B136" s="1"/>
      <c r="D136" s="1">
        <v>24.9</v>
      </c>
      <c r="E136" t="s">
        <v>20</v>
      </c>
      <c r="F136" t="s">
        <v>5</v>
      </c>
      <c r="G136" s="13" t="s">
        <v>105</v>
      </c>
      <c r="K136" s="1">
        <f t="shared" si="24"/>
        <v>24.9</v>
      </c>
      <c r="L136" s="1">
        <f t="shared" si="25"/>
        <v>0</v>
      </c>
      <c r="M136" s="1">
        <f t="shared" si="26"/>
        <v>0</v>
      </c>
      <c r="N136" s="1">
        <f t="shared" si="27"/>
        <v>0</v>
      </c>
      <c r="O136" s="1">
        <f t="shared" si="35"/>
        <v>0</v>
      </c>
      <c r="P136" s="1">
        <f t="shared" si="28"/>
        <v>24.9</v>
      </c>
      <c r="Q136" s="1">
        <f t="shared" si="29"/>
        <v>0</v>
      </c>
      <c r="R136" s="1">
        <f t="shared" si="30"/>
        <v>0</v>
      </c>
      <c r="S136" s="1">
        <f t="shared" si="31"/>
        <v>0</v>
      </c>
      <c r="T136" s="1">
        <f t="shared" si="32"/>
        <v>0</v>
      </c>
      <c r="U136" s="1">
        <f t="shared" si="33"/>
        <v>0</v>
      </c>
      <c r="V136" s="1">
        <f t="shared" si="34"/>
        <v>0</v>
      </c>
    </row>
    <row r="137" spans="1:22">
      <c r="A137" s="5">
        <v>39812</v>
      </c>
      <c r="B137" s="1"/>
      <c r="D137" s="1">
        <v>19.899999999999999</v>
      </c>
      <c r="E137" t="s">
        <v>20</v>
      </c>
      <c r="F137" t="s">
        <v>5</v>
      </c>
      <c r="G137" s="13" t="s">
        <v>390</v>
      </c>
      <c r="K137" s="1">
        <f t="shared" si="24"/>
        <v>19.899999999999999</v>
      </c>
      <c r="L137" s="1">
        <f t="shared" si="25"/>
        <v>0</v>
      </c>
      <c r="M137" s="1">
        <f t="shared" si="26"/>
        <v>0</v>
      </c>
      <c r="N137" s="1">
        <f t="shared" si="27"/>
        <v>0</v>
      </c>
      <c r="O137" s="1">
        <f t="shared" si="35"/>
        <v>0</v>
      </c>
      <c r="P137" s="1">
        <f t="shared" si="28"/>
        <v>19.899999999999999</v>
      </c>
      <c r="Q137" s="1">
        <f t="shared" si="29"/>
        <v>0</v>
      </c>
      <c r="R137" s="1">
        <f t="shared" si="30"/>
        <v>0</v>
      </c>
      <c r="S137" s="1">
        <f t="shared" si="31"/>
        <v>0</v>
      </c>
      <c r="T137" s="1">
        <f t="shared" si="32"/>
        <v>0</v>
      </c>
      <c r="U137" s="1">
        <f t="shared" si="33"/>
        <v>0</v>
      </c>
      <c r="V137" s="1">
        <f t="shared" si="34"/>
        <v>0</v>
      </c>
    </row>
    <row r="138" spans="1:22">
      <c r="A138" s="5">
        <v>39813</v>
      </c>
      <c r="B138" s="1"/>
      <c r="D138" s="1">
        <v>9.9</v>
      </c>
      <c r="E138" t="s">
        <v>20</v>
      </c>
      <c r="F138" t="s">
        <v>5</v>
      </c>
      <c r="G138" s="13" t="s">
        <v>215</v>
      </c>
      <c r="K138" s="1">
        <f t="shared" si="24"/>
        <v>9.9</v>
      </c>
      <c r="L138" s="1">
        <f t="shared" si="25"/>
        <v>0</v>
      </c>
      <c r="M138" s="1">
        <f t="shared" si="26"/>
        <v>0</v>
      </c>
      <c r="N138" s="1">
        <f t="shared" si="27"/>
        <v>0</v>
      </c>
      <c r="O138" s="1">
        <f t="shared" si="35"/>
        <v>0</v>
      </c>
      <c r="P138" s="1">
        <f t="shared" si="28"/>
        <v>9.9</v>
      </c>
      <c r="Q138" s="1">
        <f t="shared" si="29"/>
        <v>0</v>
      </c>
      <c r="R138" s="1">
        <f t="shared" si="30"/>
        <v>0</v>
      </c>
      <c r="S138" s="1">
        <f t="shared" si="31"/>
        <v>0</v>
      </c>
      <c r="T138" s="1">
        <f t="shared" si="32"/>
        <v>0</v>
      </c>
      <c r="U138" s="1">
        <f t="shared" si="33"/>
        <v>0</v>
      </c>
      <c r="V138" s="1">
        <f t="shared" si="34"/>
        <v>0</v>
      </c>
    </row>
    <row r="139" spans="1:22">
      <c r="A139" s="5">
        <v>39813</v>
      </c>
      <c r="B139" s="1"/>
      <c r="D139" s="1">
        <v>21.9</v>
      </c>
      <c r="E139" t="s">
        <v>20</v>
      </c>
      <c r="F139" t="s">
        <v>5</v>
      </c>
      <c r="G139" s="13" t="s">
        <v>138</v>
      </c>
      <c r="K139" s="1">
        <f t="shared" si="24"/>
        <v>21.9</v>
      </c>
      <c r="L139" s="1">
        <f t="shared" si="25"/>
        <v>0</v>
      </c>
      <c r="M139" s="1">
        <f t="shared" si="26"/>
        <v>0</v>
      </c>
      <c r="N139" s="1">
        <f t="shared" si="27"/>
        <v>0</v>
      </c>
      <c r="O139" s="1">
        <f t="shared" si="35"/>
        <v>0</v>
      </c>
      <c r="P139" s="1">
        <f t="shared" si="28"/>
        <v>21.9</v>
      </c>
      <c r="Q139" s="1">
        <f t="shared" si="29"/>
        <v>0</v>
      </c>
      <c r="R139" s="1">
        <f t="shared" si="30"/>
        <v>0</v>
      </c>
      <c r="S139" s="1">
        <f t="shared" si="31"/>
        <v>0</v>
      </c>
      <c r="T139" s="1">
        <f t="shared" si="32"/>
        <v>0</v>
      </c>
      <c r="U139" s="1">
        <f t="shared" si="33"/>
        <v>0</v>
      </c>
      <c r="V139" s="1">
        <f t="shared" si="34"/>
        <v>0</v>
      </c>
    </row>
    <row r="140" spans="1:22">
      <c r="A140" s="5">
        <v>39799</v>
      </c>
      <c r="B140" s="1"/>
      <c r="D140" s="1">
        <v>19.899999999999999</v>
      </c>
      <c r="E140" t="s">
        <v>20</v>
      </c>
      <c r="F140" t="s">
        <v>8</v>
      </c>
      <c r="G140" s="13" t="s">
        <v>71</v>
      </c>
      <c r="K140" s="1">
        <f t="shared" si="24"/>
        <v>19.899999999999999</v>
      </c>
      <c r="L140" s="1">
        <f t="shared" si="25"/>
        <v>0</v>
      </c>
      <c r="M140" s="1">
        <f t="shared" si="26"/>
        <v>0</v>
      </c>
      <c r="N140" s="1">
        <f t="shared" si="27"/>
        <v>0</v>
      </c>
      <c r="O140" s="1">
        <f t="shared" si="35"/>
        <v>0</v>
      </c>
      <c r="P140" s="1">
        <f t="shared" si="28"/>
        <v>0</v>
      </c>
      <c r="Q140" s="1">
        <f t="shared" si="29"/>
        <v>0</v>
      </c>
      <c r="R140" s="1">
        <f t="shared" si="30"/>
        <v>19.899999999999999</v>
      </c>
      <c r="S140" s="1">
        <f t="shared" si="31"/>
        <v>0</v>
      </c>
      <c r="T140" s="1">
        <f t="shared" si="32"/>
        <v>0</v>
      </c>
      <c r="U140" s="1">
        <f t="shared" si="33"/>
        <v>0</v>
      </c>
      <c r="V140" s="1">
        <f t="shared" si="34"/>
        <v>0</v>
      </c>
    </row>
    <row r="141" spans="1:22">
      <c r="A141" s="5">
        <v>39809</v>
      </c>
      <c r="B141" s="1"/>
      <c r="D141" s="1">
        <v>24.9</v>
      </c>
      <c r="E141" t="s">
        <v>20</v>
      </c>
      <c r="F141" t="s">
        <v>6</v>
      </c>
      <c r="G141" s="13" t="s">
        <v>258</v>
      </c>
      <c r="K141" s="1">
        <f t="shared" si="24"/>
        <v>24.9</v>
      </c>
      <c r="L141" s="1">
        <f t="shared" si="25"/>
        <v>0</v>
      </c>
      <c r="M141" s="1">
        <f t="shared" si="26"/>
        <v>0</v>
      </c>
      <c r="N141" s="1">
        <f t="shared" si="27"/>
        <v>0</v>
      </c>
      <c r="O141" s="1">
        <f t="shared" si="35"/>
        <v>24.9</v>
      </c>
      <c r="P141" s="1">
        <f t="shared" si="28"/>
        <v>0</v>
      </c>
      <c r="Q141" s="1">
        <f t="shared" si="29"/>
        <v>0</v>
      </c>
      <c r="R141" s="1">
        <f t="shared" si="30"/>
        <v>0</v>
      </c>
      <c r="S141" s="1">
        <f t="shared" si="31"/>
        <v>0</v>
      </c>
      <c r="T141" s="1">
        <f t="shared" si="32"/>
        <v>0</v>
      </c>
      <c r="U141" s="1">
        <f t="shared" si="33"/>
        <v>0</v>
      </c>
      <c r="V141" s="1">
        <f t="shared" si="34"/>
        <v>0</v>
      </c>
    </row>
    <row r="142" spans="1:22">
      <c r="A142" s="5">
        <v>40173</v>
      </c>
      <c r="B142" s="1"/>
      <c r="D142" s="1">
        <v>45</v>
      </c>
      <c r="E142" t="s">
        <v>20</v>
      </c>
      <c r="F142" t="s">
        <v>5</v>
      </c>
      <c r="G142" s="13" t="s">
        <v>116</v>
      </c>
      <c r="K142" s="1">
        <f t="shared" si="24"/>
        <v>45</v>
      </c>
      <c r="L142" s="1">
        <f t="shared" si="25"/>
        <v>0</v>
      </c>
      <c r="M142" s="1">
        <f t="shared" si="26"/>
        <v>0</v>
      </c>
      <c r="N142" s="1">
        <f t="shared" si="27"/>
        <v>0</v>
      </c>
      <c r="O142" s="1">
        <f t="shared" si="35"/>
        <v>0</v>
      </c>
      <c r="P142" s="1">
        <f t="shared" si="28"/>
        <v>45</v>
      </c>
      <c r="Q142" s="1">
        <f t="shared" si="29"/>
        <v>0</v>
      </c>
      <c r="R142" s="1">
        <f t="shared" si="30"/>
        <v>0</v>
      </c>
      <c r="S142" s="1">
        <f t="shared" si="31"/>
        <v>0</v>
      </c>
      <c r="T142" s="1">
        <f t="shared" si="32"/>
        <v>0</v>
      </c>
      <c r="U142" s="1">
        <f t="shared" si="33"/>
        <v>0</v>
      </c>
      <c r="V142" s="1">
        <f t="shared" si="34"/>
        <v>0</v>
      </c>
    </row>
    <row r="143" spans="1:22">
      <c r="A143" s="5"/>
      <c r="B143" s="1"/>
      <c r="D143" s="1"/>
      <c r="K143" s="1">
        <f t="shared" si="24"/>
        <v>0</v>
      </c>
      <c r="L143" s="1">
        <f t="shared" si="25"/>
        <v>0</v>
      </c>
      <c r="M143" s="1">
        <f t="shared" si="26"/>
        <v>0</v>
      </c>
      <c r="N143" s="1">
        <f t="shared" si="27"/>
        <v>0</v>
      </c>
      <c r="O143" s="1">
        <f t="shared" si="35"/>
        <v>0</v>
      </c>
      <c r="P143" s="1">
        <f t="shared" si="28"/>
        <v>0</v>
      </c>
      <c r="Q143" s="1">
        <f t="shared" si="29"/>
        <v>0</v>
      </c>
      <c r="R143" s="1">
        <f t="shared" si="30"/>
        <v>0</v>
      </c>
      <c r="S143" s="1">
        <f t="shared" si="31"/>
        <v>0</v>
      </c>
      <c r="T143" s="1">
        <f t="shared" si="32"/>
        <v>0</v>
      </c>
      <c r="U143" s="1">
        <f t="shared" si="33"/>
        <v>0</v>
      </c>
      <c r="V143" s="1">
        <f t="shared" si="34"/>
        <v>0</v>
      </c>
    </row>
    <row r="144" spans="1:22">
      <c r="A144" s="5"/>
      <c r="B144" s="1"/>
      <c r="D144" s="1"/>
      <c r="K144" s="1">
        <f t="shared" si="24"/>
        <v>0</v>
      </c>
      <c r="L144" s="1">
        <f t="shared" si="25"/>
        <v>0</v>
      </c>
      <c r="M144" s="1">
        <f t="shared" si="26"/>
        <v>0</v>
      </c>
      <c r="N144" s="1">
        <f t="shared" si="27"/>
        <v>0</v>
      </c>
      <c r="O144" s="1">
        <f t="shared" si="35"/>
        <v>0</v>
      </c>
      <c r="P144" s="1">
        <f t="shared" si="28"/>
        <v>0</v>
      </c>
      <c r="Q144" s="1">
        <f t="shared" si="29"/>
        <v>0</v>
      </c>
      <c r="R144" s="1">
        <f t="shared" si="30"/>
        <v>0</v>
      </c>
      <c r="S144" s="1">
        <f t="shared" si="31"/>
        <v>0</v>
      </c>
      <c r="T144" s="1">
        <f t="shared" si="32"/>
        <v>0</v>
      </c>
      <c r="U144" s="1">
        <f t="shared" si="33"/>
        <v>0</v>
      </c>
      <c r="V144" s="1">
        <f t="shared" si="34"/>
        <v>0</v>
      </c>
    </row>
    <row r="145" spans="1:22">
      <c r="A145" s="5"/>
      <c r="B145" s="1"/>
      <c r="D145" s="1"/>
      <c r="K145" s="1">
        <f t="shared" si="24"/>
        <v>0</v>
      </c>
      <c r="L145" s="1">
        <f t="shared" si="25"/>
        <v>0</v>
      </c>
      <c r="M145" s="1">
        <f t="shared" si="26"/>
        <v>0</v>
      </c>
      <c r="N145" s="1">
        <f t="shared" si="27"/>
        <v>0</v>
      </c>
      <c r="O145" s="1">
        <f t="shared" si="35"/>
        <v>0</v>
      </c>
      <c r="P145" s="1">
        <f t="shared" si="28"/>
        <v>0</v>
      </c>
      <c r="Q145" s="1">
        <f t="shared" si="29"/>
        <v>0</v>
      </c>
      <c r="R145" s="1">
        <f t="shared" si="30"/>
        <v>0</v>
      </c>
      <c r="S145" s="1">
        <f t="shared" si="31"/>
        <v>0</v>
      </c>
      <c r="T145" s="1">
        <f t="shared" si="32"/>
        <v>0</v>
      </c>
      <c r="U145" s="1">
        <f t="shared" si="33"/>
        <v>0</v>
      </c>
      <c r="V145" s="1">
        <f t="shared" si="34"/>
        <v>0</v>
      </c>
    </row>
    <row r="146" spans="1:22">
      <c r="A146" s="5"/>
      <c r="B146" s="1"/>
      <c r="D146" s="1"/>
      <c r="K146" s="1">
        <f t="shared" si="24"/>
        <v>0</v>
      </c>
      <c r="L146" s="1">
        <f t="shared" si="25"/>
        <v>0</v>
      </c>
      <c r="M146" s="1">
        <f t="shared" si="26"/>
        <v>0</v>
      </c>
      <c r="N146" s="1">
        <f t="shared" si="27"/>
        <v>0</v>
      </c>
      <c r="O146" s="1">
        <f t="shared" si="35"/>
        <v>0</v>
      </c>
      <c r="P146" s="1">
        <f t="shared" si="28"/>
        <v>0</v>
      </c>
      <c r="Q146" s="1">
        <f t="shared" si="29"/>
        <v>0</v>
      </c>
      <c r="R146" s="1">
        <f t="shared" si="30"/>
        <v>0</v>
      </c>
      <c r="S146" s="1">
        <f t="shared" si="31"/>
        <v>0</v>
      </c>
      <c r="T146" s="1">
        <f t="shared" si="32"/>
        <v>0</v>
      </c>
      <c r="U146" s="1">
        <f t="shared" si="33"/>
        <v>0</v>
      </c>
      <c r="V146" s="1">
        <f t="shared" si="34"/>
        <v>0</v>
      </c>
    </row>
    <row r="147" spans="1:22">
      <c r="A147" s="5"/>
      <c r="B147" s="1"/>
      <c r="D147" s="1"/>
      <c r="K147" s="1">
        <f t="shared" si="24"/>
        <v>0</v>
      </c>
      <c r="L147" s="1">
        <f t="shared" si="25"/>
        <v>0</v>
      </c>
      <c r="M147" s="1">
        <f t="shared" si="26"/>
        <v>0</v>
      </c>
      <c r="N147" s="1">
        <f t="shared" si="27"/>
        <v>0</v>
      </c>
      <c r="O147" s="1">
        <f t="shared" si="35"/>
        <v>0</v>
      </c>
      <c r="P147" s="1">
        <f t="shared" si="28"/>
        <v>0</v>
      </c>
      <c r="Q147" s="1">
        <f t="shared" si="29"/>
        <v>0</v>
      </c>
      <c r="R147" s="1">
        <f t="shared" si="30"/>
        <v>0</v>
      </c>
      <c r="S147" s="1">
        <f t="shared" si="31"/>
        <v>0</v>
      </c>
      <c r="T147" s="1">
        <f t="shared" si="32"/>
        <v>0</v>
      </c>
      <c r="U147" s="1">
        <f t="shared" si="33"/>
        <v>0</v>
      </c>
      <c r="V147" s="1">
        <f t="shared" si="34"/>
        <v>0</v>
      </c>
    </row>
    <row r="148" spans="1:22">
      <c r="A148" s="5"/>
      <c r="B148" s="1"/>
      <c r="D148" s="1"/>
      <c r="K148" s="1">
        <f t="shared" si="24"/>
        <v>0</v>
      </c>
      <c r="L148" s="1">
        <f t="shared" si="25"/>
        <v>0</v>
      </c>
      <c r="M148" s="1">
        <f t="shared" si="26"/>
        <v>0</v>
      </c>
      <c r="N148" s="1">
        <f t="shared" si="27"/>
        <v>0</v>
      </c>
      <c r="O148" s="1">
        <f t="shared" si="35"/>
        <v>0</v>
      </c>
      <c r="P148" s="1">
        <f t="shared" si="28"/>
        <v>0</v>
      </c>
      <c r="Q148" s="1">
        <f t="shared" si="29"/>
        <v>0</v>
      </c>
      <c r="R148" s="1">
        <f t="shared" si="30"/>
        <v>0</v>
      </c>
      <c r="S148" s="1">
        <f t="shared" si="31"/>
        <v>0</v>
      </c>
      <c r="T148" s="1">
        <f t="shared" si="32"/>
        <v>0</v>
      </c>
      <c r="U148" s="1">
        <f t="shared" si="33"/>
        <v>0</v>
      </c>
      <c r="V148" s="1">
        <f t="shared" si="34"/>
        <v>0</v>
      </c>
    </row>
    <row r="149" spans="1:22">
      <c r="A149" s="5"/>
      <c r="B149" s="1"/>
      <c r="D149" s="1"/>
      <c r="K149" s="1">
        <f t="shared" si="24"/>
        <v>0</v>
      </c>
      <c r="L149" s="1">
        <f t="shared" si="25"/>
        <v>0</v>
      </c>
      <c r="M149" s="1">
        <f t="shared" si="26"/>
        <v>0</v>
      </c>
      <c r="N149" s="1">
        <f t="shared" si="27"/>
        <v>0</v>
      </c>
      <c r="O149" s="1">
        <f t="shared" si="35"/>
        <v>0</v>
      </c>
      <c r="P149" s="1">
        <f t="shared" si="28"/>
        <v>0</v>
      </c>
      <c r="Q149" s="1">
        <f t="shared" si="29"/>
        <v>0</v>
      </c>
      <c r="R149" s="1">
        <f t="shared" si="30"/>
        <v>0</v>
      </c>
      <c r="S149" s="1">
        <f t="shared" si="31"/>
        <v>0</v>
      </c>
      <c r="T149" s="1">
        <f t="shared" si="32"/>
        <v>0</v>
      </c>
      <c r="U149" s="1">
        <f t="shared" si="33"/>
        <v>0</v>
      </c>
      <c r="V149" s="1">
        <f t="shared" si="34"/>
        <v>0</v>
      </c>
    </row>
    <row r="150" spans="1:22">
      <c r="A150" s="5"/>
      <c r="B150" s="1"/>
      <c r="D150" s="1"/>
      <c r="K150" s="1">
        <f t="shared" si="24"/>
        <v>0</v>
      </c>
      <c r="L150" s="1">
        <f t="shared" si="25"/>
        <v>0</v>
      </c>
      <c r="M150" s="1">
        <f t="shared" si="26"/>
        <v>0</v>
      </c>
      <c r="N150" s="1">
        <f t="shared" si="27"/>
        <v>0</v>
      </c>
      <c r="O150" s="1">
        <f t="shared" si="35"/>
        <v>0</v>
      </c>
      <c r="P150" s="1">
        <f t="shared" si="28"/>
        <v>0</v>
      </c>
      <c r="Q150" s="1">
        <f t="shared" si="29"/>
        <v>0</v>
      </c>
      <c r="R150" s="1">
        <f t="shared" si="30"/>
        <v>0</v>
      </c>
      <c r="S150" s="1">
        <f t="shared" si="31"/>
        <v>0</v>
      </c>
      <c r="T150" s="1">
        <f t="shared" si="32"/>
        <v>0</v>
      </c>
      <c r="U150" s="1">
        <f t="shared" si="33"/>
        <v>0</v>
      </c>
      <c r="V150" s="1">
        <f t="shared" si="34"/>
        <v>0</v>
      </c>
    </row>
    <row r="151" spans="1:22">
      <c r="A151" s="5"/>
      <c r="B151" s="1"/>
      <c r="D151" s="1"/>
      <c r="K151" s="1">
        <f t="shared" si="24"/>
        <v>0</v>
      </c>
      <c r="L151" s="1">
        <f t="shared" si="25"/>
        <v>0</v>
      </c>
      <c r="M151" s="1">
        <f t="shared" si="26"/>
        <v>0</v>
      </c>
      <c r="N151" s="1">
        <f t="shared" si="27"/>
        <v>0</v>
      </c>
      <c r="O151" s="1">
        <f t="shared" si="35"/>
        <v>0</v>
      </c>
      <c r="P151" s="1">
        <f t="shared" si="28"/>
        <v>0</v>
      </c>
      <c r="Q151" s="1">
        <f t="shared" si="29"/>
        <v>0</v>
      </c>
      <c r="R151" s="1">
        <f t="shared" si="30"/>
        <v>0</v>
      </c>
      <c r="S151" s="1">
        <f t="shared" si="31"/>
        <v>0</v>
      </c>
      <c r="T151" s="1">
        <f t="shared" si="32"/>
        <v>0</v>
      </c>
      <c r="U151" s="1">
        <f t="shared" si="33"/>
        <v>0</v>
      </c>
      <c r="V151" s="1">
        <f t="shared" si="34"/>
        <v>0</v>
      </c>
    </row>
    <row r="152" spans="1:22">
      <c r="A152" s="5"/>
      <c r="B152" s="1"/>
      <c r="D152" s="1"/>
      <c r="K152" s="1">
        <f t="shared" si="24"/>
        <v>0</v>
      </c>
      <c r="L152" s="1">
        <f t="shared" si="25"/>
        <v>0</v>
      </c>
      <c r="M152" s="1">
        <f t="shared" si="26"/>
        <v>0</v>
      </c>
      <c r="N152" s="1">
        <f t="shared" si="27"/>
        <v>0</v>
      </c>
      <c r="O152" s="1">
        <f t="shared" si="35"/>
        <v>0</v>
      </c>
      <c r="P152" s="1">
        <f t="shared" si="28"/>
        <v>0</v>
      </c>
      <c r="Q152" s="1">
        <f t="shared" si="29"/>
        <v>0</v>
      </c>
      <c r="R152" s="1">
        <f t="shared" si="30"/>
        <v>0</v>
      </c>
      <c r="S152" s="1">
        <f t="shared" si="31"/>
        <v>0</v>
      </c>
      <c r="U152" s="1">
        <f t="shared" si="33"/>
        <v>0</v>
      </c>
      <c r="V152" s="1">
        <f t="shared" si="34"/>
        <v>0</v>
      </c>
    </row>
    <row r="153" spans="1:22">
      <c r="A153" s="5"/>
      <c r="B153" s="1"/>
      <c r="D153" s="1"/>
      <c r="K153" s="1">
        <f t="shared" si="24"/>
        <v>0</v>
      </c>
      <c r="L153" s="1">
        <f t="shared" si="25"/>
        <v>0</v>
      </c>
      <c r="M153" s="1">
        <f t="shared" si="26"/>
        <v>0</v>
      </c>
      <c r="N153" s="1">
        <f t="shared" si="27"/>
        <v>0</v>
      </c>
      <c r="O153" s="1">
        <f t="shared" si="35"/>
        <v>0</v>
      </c>
      <c r="P153" s="1">
        <f t="shared" si="28"/>
        <v>0</v>
      </c>
      <c r="Q153" s="1">
        <f t="shared" si="29"/>
        <v>0</v>
      </c>
      <c r="R153" s="1">
        <f t="shared" si="30"/>
        <v>0</v>
      </c>
      <c r="S153" s="1">
        <f t="shared" si="31"/>
        <v>0</v>
      </c>
      <c r="U153" s="1">
        <f t="shared" si="33"/>
        <v>0</v>
      </c>
      <c r="V153" s="1">
        <f t="shared" si="34"/>
        <v>0</v>
      </c>
    </row>
    <row r="154" spans="1:22">
      <c r="A154" s="5"/>
      <c r="B154" s="1"/>
      <c r="D154" s="1"/>
      <c r="K154" s="1">
        <f t="shared" si="24"/>
        <v>0</v>
      </c>
      <c r="L154" s="1">
        <f t="shared" si="25"/>
        <v>0</v>
      </c>
      <c r="M154" s="1">
        <f t="shared" si="26"/>
        <v>0</v>
      </c>
      <c r="N154" s="1">
        <f t="shared" si="27"/>
        <v>0</v>
      </c>
      <c r="O154" s="1">
        <f t="shared" si="35"/>
        <v>0</v>
      </c>
      <c r="P154" s="1">
        <f t="shared" si="28"/>
        <v>0</v>
      </c>
      <c r="Q154" s="1">
        <f t="shared" si="29"/>
        <v>0</v>
      </c>
      <c r="R154" s="1">
        <f t="shared" si="30"/>
        <v>0</v>
      </c>
      <c r="S154" s="1">
        <f t="shared" si="31"/>
        <v>0</v>
      </c>
      <c r="U154" s="1">
        <f t="shared" si="33"/>
        <v>0</v>
      </c>
      <c r="V154" s="1">
        <f t="shared" si="34"/>
        <v>0</v>
      </c>
    </row>
    <row r="155" spans="1:22">
      <c r="A155" s="5"/>
      <c r="B155" s="1"/>
      <c r="D155" s="1"/>
      <c r="K155" s="1">
        <f t="shared" si="24"/>
        <v>0</v>
      </c>
      <c r="L155" s="1">
        <f t="shared" si="25"/>
        <v>0</v>
      </c>
      <c r="M155" s="1">
        <f t="shared" si="26"/>
        <v>0</v>
      </c>
      <c r="N155" s="1">
        <f t="shared" si="27"/>
        <v>0</v>
      </c>
      <c r="O155" s="1">
        <f t="shared" si="35"/>
        <v>0</v>
      </c>
      <c r="P155" s="1">
        <f t="shared" si="28"/>
        <v>0</v>
      </c>
      <c r="Q155" s="1">
        <f t="shared" si="29"/>
        <v>0</v>
      </c>
      <c r="R155" s="1">
        <f t="shared" si="30"/>
        <v>0</v>
      </c>
      <c r="S155" s="1">
        <f t="shared" si="31"/>
        <v>0</v>
      </c>
      <c r="U155" s="1">
        <f t="shared" si="33"/>
        <v>0</v>
      </c>
      <c r="V155" s="1">
        <f t="shared" si="34"/>
        <v>0</v>
      </c>
    </row>
    <row r="156" spans="1:22">
      <c r="A156" s="5"/>
      <c r="B156" s="1"/>
      <c r="D156" s="1"/>
      <c r="K156" s="1">
        <f t="shared" si="24"/>
        <v>0</v>
      </c>
      <c r="L156" s="1">
        <f t="shared" si="25"/>
        <v>0</v>
      </c>
      <c r="M156" s="1">
        <f t="shared" si="26"/>
        <v>0</v>
      </c>
      <c r="N156" s="1">
        <f t="shared" si="27"/>
        <v>0</v>
      </c>
      <c r="O156" s="1">
        <f t="shared" si="35"/>
        <v>0</v>
      </c>
      <c r="P156" s="1">
        <f t="shared" si="28"/>
        <v>0</v>
      </c>
      <c r="Q156" s="1">
        <f t="shared" si="29"/>
        <v>0</v>
      </c>
      <c r="R156" s="1">
        <f t="shared" si="30"/>
        <v>0</v>
      </c>
      <c r="S156" s="1">
        <f t="shared" si="31"/>
        <v>0</v>
      </c>
      <c r="U156" s="1">
        <f t="shared" si="33"/>
        <v>0</v>
      </c>
      <c r="V156" s="1">
        <f t="shared" si="34"/>
        <v>0</v>
      </c>
    </row>
    <row r="157" spans="1:22">
      <c r="A157" s="5"/>
      <c r="B157" s="1"/>
      <c r="D157" s="1"/>
      <c r="K157" s="1">
        <f t="shared" si="24"/>
        <v>0</v>
      </c>
      <c r="L157" s="1">
        <f t="shared" si="25"/>
        <v>0</v>
      </c>
      <c r="M157" s="1">
        <f t="shared" si="26"/>
        <v>0</v>
      </c>
      <c r="N157" s="1">
        <f t="shared" si="27"/>
        <v>0</v>
      </c>
      <c r="O157" s="1">
        <f t="shared" si="35"/>
        <v>0</v>
      </c>
      <c r="P157" s="1">
        <f t="shared" si="28"/>
        <v>0</v>
      </c>
      <c r="Q157" s="1">
        <f t="shared" si="29"/>
        <v>0</v>
      </c>
      <c r="R157" s="1">
        <f t="shared" si="30"/>
        <v>0</v>
      </c>
      <c r="S157" s="1">
        <f t="shared" si="31"/>
        <v>0</v>
      </c>
      <c r="U157" s="1">
        <f t="shared" si="33"/>
        <v>0</v>
      </c>
      <c r="V157" s="1">
        <f t="shared" si="34"/>
        <v>0</v>
      </c>
    </row>
    <row r="158" spans="1:22">
      <c r="A158" s="5"/>
      <c r="B158" s="1"/>
      <c r="D158" s="1"/>
      <c r="K158" s="1">
        <f t="shared" si="24"/>
        <v>0</v>
      </c>
      <c r="L158" s="1">
        <f t="shared" si="25"/>
        <v>0</v>
      </c>
      <c r="M158" s="1">
        <f t="shared" si="26"/>
        <v>0</v>
      </c>
      <c r="N158" s="1">
        <f t="shared" si="27"/>
        <v>0</v>
      </c>
      <c r="O158" s="1">
        <f t="shared" si="35"/>
        <v>0</v>
      </c>
      <c r="P158" s="1">
        <f t="shared" si="28"/>
        <v>0</v>
      </c>
      <c r="Q158" s="1">
        <f t="shared" si="29"/>
        <v>0</v>
      </c>
      <c r="R158" s="1">
        <f t="shared" si="30"/>
        <v>0</v>
      </c>
      <c r="S158" s="1">
        <f t="shared" si="31"/>
        <v>0</v>
      </c>
      <c r="U158" s="1">
        <f t="shared" si="33"/>
        <v>0</v>
      </c>
      <c r="V158" s="1">
        <f t="shared" si="34"/>
        <v>0</v>
      </c>
    </row>
    <row r="159" spans="1:22">
      <c r="A159" s="5"/>
      <c r="B159" s="1"/>
      <c r="D159" s="1"/>
      <c r="K159" s="1">
        <f t="shared" si="24"/>
        <v>0</v>
      </c>
      <c r="L159" s="1">
        <f t="shared" si="25"/>
        <v>0</v>
      </c>
      <c r="M159" s="1">
        <f t="shared" si="26"/>
        <v>0</v>
      </c>
      <c r="N159" s="1">
        <f t="shared" si="27"/>
        <v>0</v>
      </c>
      <c r="O159" s="1">
        <f t="shared" si="35"/>
        <v>0</v>
      </c>
      <c r="P159" s="1">
        <f t="shared" si="28"/>
        <v>0</v>
      </c>
      <c r="Q159" s="1">
        <f t="shared" si="29"/>
        <v>0</v>
      </c>
      <c r="R159" s="1">
        <f t="shared" si="30"/>
        <v>0</v>
      </c>
      <c r="S159" s="1">
        <f t="shared" si="31"/>
        <v>0</v>
      </c>
      <c r="U159" s="1">
        <f t="shared" si="33"/>
        <v>0</v>
      </c>
      <c r="V159" s="1">
        <f t="shared" si="34"/>
        <v>0</v>
      </c>
    </row>
    <row r="160" spans="1:22">
      <c r="A160" s="5"/>
      <c r="B160" s="1"/>
      <c r="D160" s="1"/>
      <c r="K160" s="1">
        <f t="shared" si="24"/>
        <v>0</v>
      </c>
      <c r="L160" s="1">
        <f t="shared" si="25"/>
        <v>0</v>
      </c>
      <c r="M160" s="1">
        <f t="shared" si="26"/>
        <v>0</v>
      </c>
      <c r="N160" s="1">
        <f t="shared" si="27"/>
        <v>0</v>
      </c>
      <c r="O160" s="1">
        <f t="shared" si="35"/>
        <v>0</v>
      </c>
      <c r="P160" s="1">
        <f t="shared" si="28"/>
        <v>0</v>
      </c>
      <c r="Q160" s="1">
        <f t="shared" si="29"/>
        <v>0</v>
      </c>
      <c r="R160" s="1">
        <f t="shared" si="30"/>
        <v>0</v>
      </c>
      <c r="S160" s="1">
        <f t="shared" si="31"/>
        <v>0</v>
      </c>
      <c r="U160" s="1">
        <f t="shared" si="33"/>
        <v>0</v>
      </c>
      <c r="V160" s="1">
        <f t="shared" si="34"/>
        <v>0</v>
      </c>
    </row>
    <row r="161" spans="1:22">
      <c r="A161" s="5"/>
      <c r="B161" s="1"/>
      <c r="D161" s="1"/>
      <c r="K161" s="1">
        <f t="shared" si="24"/>
        <v>0</v>
      </c>
      <c r="L161" s="1">
        <f t="shared" si="25"/>
        <v>0</v>
      </c>
      <c r="M161" s="1">
        <f t="shared" si="26"/>
        <v>0</v>
      </c>
      <c r="N161" s="1">
        <f t="shared" si="27"/>
        <v>0</v>
      </c>
      <c r="O161" s="1">
        <f t="shared" si="35"/>
        <v>0</v>
      </c>
      <c r="P161" s="1">
        <f t="shared" si="28"/>
        <v>0</v>
      </c>
      <c r="Q161" s="1">
        <f t="shared" si="29"/>
        <v>0</v>
      </c>
      <c r="R161" s="1">
        <f t="shared" si="30"/>
        <v>0</v>
      </c>
      <c r="S161" s="1">
        <f t="shared" si="31"/>
        <v>0</v>
      </c>
      <c r="U161" s="1">
        <f t="shared" si="33"/>
        <v>0</v>
      </c>
      <c r="V161" s="1">
        <f t="shared" si="34"/>
        <v>0</v>
      </c>
    </row>
    <row r="162" spans="1:22">
      <c r="A162" s="5"/>
      <c r="B162" s="1"/>
      <c r="D162" s="1"/>
      <c r="K162" s="1">
        <f t="shared" si="24"/>
        <v>0</v>
      </c>
      <c r="L162" s="1">
        <f t="shared" si="25"/>
        <v>0</v>
      </c>
      <c r="M162" s="1">
        <f t="shared" si="26"/>
        <v>0</v>
      </c>
      <c r="N162" s="1">
        <f t="shared" si="27"/>
        <v>0</v>
      </c>
      <c r="O162" s="1">
        <f t="shared" si="35"/>
        <v>0</v>
      </c>
      <c r="P162" s="1">
        <f t="shared" si="28"/>
        <v>0</v>
      </c>
      <c r="Q162" s="1">
        <f t="shared" si="29"/>
        <v>0</v>
      </c>
      <c r="R162" s="1">
        <f t="shared" si="30"/>
        <v>0</v>
      </c>
      <c r="S162" s="1">
        <f t="shared" si="31"/>
        <v>0</v>
      </c>
      <c r="U162" s="1">
        <f t="shared" si="33"/>
        <v>0</v>
      </c>
      <c r="V162" s="1">
        <f t="shared" si="34"/>
        <v>0</v>
      </c>
    </row>
    <row r="163" spans="1:22">
      <c r="A163" s="5"/>
      <c r="B163" s="1"/>
      <c r="D163" s="1"/>
      <c r="K163" s="1">
        <f t="shared" si="24"/>
        <v>0</v>
      </c>
      <c r="L163" s="1">
        <f t="shared" si="25"/>
        <v>0</v>
      </c>
      <c r="M163" s="1">
        <f t="shared" si="26"/>
        <v>0</v>
      </c>
      <c r="N163" s="1">
        <f t="shared" si="27"/>
        <v>0</v>
      </c>
      <c r="O163" s="1">
        <f t="shared" si="35"/>
        <v>0</v>
      </c>
      <c r="P163" s="1">
        <f t="shared" si="28"/>
        <v>0</v>
      </c>
      <c r="Q163" s="1">
        <f t="shared" si="29"/>
        <v>0</v>
      </c>
      <c r="R163" s="1">
        <f t="shared" si="30"/>
        <v>0</v>
      </c>
      <c r="S163" s="1">
        <f t="shared" si="31"/>
        <v>0</v>
      </c>
      <c r="U163" s="1">
        <f t="shared" si="33"/>
        <v>0</v>
      </c>
      <c r="V163" s="1">
        <f t="shared" si="34"/>
        <v>0</v>
      </c>
    </row>
    <row r="164" spans="1:22">
      <c r="A164" s="5"/>
      <c r="B164" s="1"/>
      <c r="D164" s="1"/>
      <c r="K164" s="1">
        <f t="shared" si="24"/>
        <v>0</v>
      </c>
      <c r="L164" s="1">
        <f t="shared" si="25"/>
        <v>0</v>
      </c>
      <c r="M164" s="1">
        <f t="shared" si="26"/>
        <v>0</v>
      </c>
      <c r="N164" s="1">
        <f t="shared" si="27"/>
        <v>0</v>
      </c>
      <c r="O164" s="1">
        <f t="shared" si="35"/>
        <v>0</v>
      </c>
      <c r="P164" s="1">
        <f t="shared" si="28"/>
        <v>0</v>
      </c>
      <c r="Q164" s="1">
        <f t="shared" si="29"/>
        <v>0</v>
      </c>
      <c r="R164" s="1">
        <f t="shared" si="30"/>
        <v>0</v>
      </c>
      <c r="S164" s="1">
        <f t="shared" si="31"/>
        <v>0</v>
      </c>
      <c r="U164" s="1">
        <f t="shared" si="33"/>
        <v>0</v>
      </c>
      <c r="V164" s="1">
        <f t="shared" si="34"/>
        <v>0</v>
      </c>
    </row>
    <row r="165" spans="1:22">
      <c r="A165" s="5"/>
      <c r="B165" s="1"/>
      <c r="D165" s="1"/>
      <c r="K165" s="1">
        <f t="shared" si="24"/>
        <v>0</v>
      </c>
      <c r="L165" s="1">
        <f t="shared" si="25"/>
        <v>0</v>
      </c>
      <c r="M165" s="1">
        <f t="shared" si="26"/>
        <v>0</v>
      </c>
      <c r="N165" s="1">
        <f t="shared" si="27"/>
        <v>0</v>
      </c>
      <c r="O165" s="1">
        <f t="shared" si="35"/>
        <v>0</v>
      </c>
      <c r="P165" s="1">
        <f t="shared" si="28"/>
        <v>0</v>
      </c>
      <c r="Q165" s="1">
        <f t="shared" si="29"/>
        <v>0</v>
      </c>
      <c r="R165" s="1">
        <f t="shared" si="30"/>
        <v>0</v>
      </c>
      <c r="S165" s="1">
        <f t="shared" si="31"/>
        <v>0</v>
      </c>
      <c r="U165" s="1">
        <f t="shared" si="33"/>
        <v>0</v>
      </c>
      <c r="V165" s="1">
        <f t="shared" si="34"/>
        <v>0</v>
      </c>
    </row>
    <row r="166" spans="1:22">
      <c r="A166" s="5"/>
      <c r="B166" s="1"/>
      <c r="D166" s="1"/>
      <c r="K166" s="1">
        <f t="shared" si="24"/>
        <v>0</v>
      </c>
      <c r="L166" s="1">
        <f t="shared" si="25"/>
        <v>0</v>
      </c>
      <c r="M166" s="1">
        <f t="shared" si="26"/>
        <v>0</v>
      </c>
      <c r="N166" s="1">
        <f t="shared" si="27"/>
        <v>0</v>
      </c>
      <c r="O166" s="1">
        <f t="shared" si="35"/>
        <v>0</v>
      </c>
      <c r="P166" s="1">
        <f t="shared" si="28"/>
        <v>0</v>
      </c>
      <c r="Q166" s="1">
        <f t="shared" si="29"/>
        <v>0</v>
      </c>
      <c r="R166" s="1">
        <f t="shared" si="30"/>
        <v>0</v>
      </c>
      <c r="S166" s="1">
        <f t="shared" si="31"/>
        <v>0</v>
      </c>
      <c r="U166" s="1">
        <f t="shared" si="33"/>
        <v>0</v>
      </c>
      <c r="V166" s="1">
        <f t="shared" si="34"/>
        <v>0</v>
      </c>
    </row>
    <row r="167" spans="1:22">
      <c r="A167" s="5"/>
      <c r="B167" s="1"/>
      <c r="D167" s="1"/>
      <c r="K167" s="1">
        <f t="shared" si="24"/>
        <v>0</v>
      </c>
      <c r="L167" s="1">
        <f t="shared" si="25"/>
        <v>0</v>
      </c>
      <c r="M167" s="1">
        <f t="shared" si="26"/>
        <v>0</v>
      </c>
      <c r="N167" s="1">
        <f t="shared" si="27"/>
        <v>0</v>
      </c>
      <c r="O167" s="1">
        <f t="shared" si="35"/>
        <v>0</v>
      </c>
      <c r="P167" s="1">
        <f t="shared" si="28"/>
        <v>0</v>
      </c>
      <c r="Q167" s="1">
        <f t="shared" si="29"/>
        <v>0</v>
      </c>
      <c r="R167" s="1">
        <f t="shared" si="30"/>
        <v>0</v>
      </c>
      <c r="S167" s="1">
        <f t="shared" si="31"/>
        <v>0</v>
      </c>
      <c r="U167" s="1">
        <f t="shared" si="33"/>
        <v>0</v>
      </c>
      <c r="V167" s="1">
        <f t="shared" si="34"/>
        <v>0</v>
      </c>
    </row>
    <row r="168" spans="1:22">
      <c r="A168" s="5"/>
      <c r="B168" s="1"/>
      <c r="D168" s="1"/>
      <c r="K168" s="1">
        <f t="shared" si="24"/>
        <v>0</v>
      </c>
      <c r="L168" s="1">
        <f t="shared" si="25"/>
        <v>0</v>
      </c>
      <c r="M168" s="1">
        <f t="shared" si="26"/>
        <v>0</v>
      </c>
      <c r="N168" s="1">
        <f t="shared" si="27"/>
        <v>0</v>
      </c>
      <c r="O168" s="1">
        <f t="shared" si="35"/>
        <v>0</v>
      </c>
      <c r="P168" s="1">
        <f t="shared" si="28"/>
        <v>0</v>
      </c>
      <c r="Q168" s="1">
        <f t="shared" si="29"/>
        <v>0</v>
      </c>
      <c r="R168" s="1">
        <f t="shared" si="30"/>
        <v>0</v>
      </c>
      <c r="S168" s="1">
        <f t="shared" si="31"/>
        <v>0</v>
      </c>
      <c r="U168" s="1">
        <f t="shared" si="33"/>
        <v>0</v>
      </c>
      <c r="V168" s="1">
        <f t="shared" si="34"/>
        <v>0</v>
      </c>
    </row>
    <row r="169" spans="1:22">
      <c r="A169" s="5"/>
      <c r="B169" s="1"/>
      <c r="D169" s="1"/>
      <c r="K169" s="1">
        <f t="shared" si="24"/>
        <v>0</v>
      </c>
      <c r="L169" s="1">
        <f t="shared" si="25"/>
        <v>0</v>
      </c>
      <c r="M169" s="1">
        <f t="shared" si="26"/>
        <v>0</v>
      </c>
      <c r="N169" s="1">
        <f t="shared" si="27"/>
        <v>0</v>
      </c>
      <c r="O169" s="1">
        <f t="shared" si="35"/>
        <v>0</v>
      </c>
      <c r="P169" s="1">
        <f t="shared" si="28"/>
        <v>0</v>
      </c>
      <c r="Q169" s="1">
        <f t="shared" si="29"/>
        <v>0</v>
      </c>
      <c r="R169" s="1">
        <f t="shared" si="30"/>
        <v>0</v>
      </c>
      <c r="S169" s="1">
        <f t="shared" si="31"/>
        <v>0</v>
      </c>
      <c r="U169" s="1">
        <f t="shared" si="33"/>
        <v>0</v>
      </c>
      <c r="V169" s="1">
        <f t="shared" si="34"/>
        <v>0</v>
      </c>
    </row>
    <row r="170" spans="1:22">
      <c r="A170" s="5"/>
      <c r="B170" s="1"/>
      <c r="D170" s="1"/>
      <c r="K170" s="1">
        <f t="shared" si="24"/>
        <v>0</v>
      </c>
      <c r="L170" s="1">
        <f t="shared" si="25"/>
        <v>0</v>
      </c>
      <c r="M170" s="1">
        <f t="shared" si="26"/>
        <v>0</v>
      </c>
      <c r="N170" s="1">
        <f t="shared" si="27"/>
        <v>0</v>
      </c>
      <c r="O170" s="1">
        <f t="shared" si="35"/>
        <v>0</v>
      </c>
      <c r="P170" s="1">
        <f t="shared" si="28"/>
        <v>0</v>
      </c>
      <c r="Q170" s="1">
        <f t="shared" si="29"/>
        <v>0</v>
      </c>
      <c r="R170" s="1">
        <f t="shared" si="30"/>
        <v>0</v>
      </c>
      <c r="S170" s="1">
        <f t="shared" si="31"/>
        <v>0</v>
      </c>
      <c r="U170" s="1">
        <f t="shared" si="33"/>
        <v>0</v>
      </c>
      <c r="V170" s="1">
        <f t="shared" si="34"/>
        <v>0</v>
      </c>
    </row>
    <row r="171" spans="1:22">
      <c r="A171" s="5"/>
      <c r="B171" s="1"/>
      <c r="D171" s="1"/>
      <c r="K171" s="1">
        <f t="shared" si="24"/>
        <v>0</v>
      </c>
      <c r="L171" s="1">
        <f t="shared" si="25"/>
        <v>0</v>
      </c>
      <c r="M171" s="1">
        <f t="shared" si="26"/>
        <v>0</v>
      </c>
      <c r="N171" s="1">
        <f t="shared" si="27"/>
        <v>0</v>
      </c>
      <c r="O171" s="1">
        <f t="shared" si="35"/>
        <v>0</v>
      </c>
      <c r="P171" s="1">
        <f t="shared" si="28"/>
        <v>0</v>
      </c>
      <c r="Q171" s="1">
        <f t="shared" si="29"/>
        <v>0</v>
      </c>
      <c r="R171" s="1">
        <f t="shared" si="30"/>
        <v>0</v>
      </c>
      <c r="S171" s="1">
        <f t="shared" si="31"/>
        <v>0</v>
      </c>
      <c r="U171" s="1">
        <f t="shared" si="33"/>
        <v>0</v>
      </c>
      <c r="V171" s="1">
        <f t="shared" si="34"/>
        <v>0</v>
      </c>
    </row>
    <row r="172" spans="1:22">
      <c r="A172" s="5"/>
      <c r="B172" s="1"/>
      <c r="D172" s="1"/>
      <c r="K172" s="1">
        <f t="shared" si="24"/>
        <v>0</v>
      </c>
      <c r="L172" s="1">
        <f t="shared" si="25"/>
        <v>0</v>
      </c>
      <c r="M172" s="1">
        <f t="shared" si="26"/>
        <v>0</v>
      </c>
      <c r="N172" s="1">
        <f t="shared" si="27"/>
        <v>0</v>
      </c>
      <c r="O172" s="1">
        <f t="shared" si="35"/>
        <v>0</v>
      </c>
      <c r="P172" s="1">
        <f t="shared" si="28"/>
        <v>0</v>
      </c>
      <c r="Q172" s="1">
        <f t="shared" si="29"/>
        <v>0</v>
      </c>
      <c r="R172" s="1">
        <f t="shared" si="30"/>
        <v>0</v>
      </c>
      <c r="S172" s="1">
        <f t="shared" si="31"/>
        <v>0</v>
      </c>
      <c r="U172" s="1">
        <f t="shared" si="33"/>
        <v>0</v>
      </c>
      <c r="V172" s="1">
        <f t="shared" si="34"/>
        <v>0</v>
      </c>
    </row>
    <row r="173" spans="1:22">
      <c r="A173" s="5"/>
      <c r="B173" s="1"/>
      <c r="D173" s="1"/>
      <c r="K173" s="1">
        <f t="shared" si="24"/>
        <v>0</v>
      </c>
      <c r="L173" s="1">
        <f t="shared" si="25"/>
        <v>0</v>
      </c>
      <c r="M173" s="1">
        <f t="shared" si="26"/>
        <v>0</v>
      </c>
      <c r="N173" s="1">
        <f t="shared" si="27"/>
        <v>0</v>
      </c>
      <c r="O173" s="1">
        <f t="shared" si="35"/>
        <v>0</v>
      </c>
      <c r="P173" s="1">
        <f t="shared" si="28"/>
        <v>0</v>
      </c>
      <c r="Q173" s="1">
        <f t="shared" si="29"/>
        <v>0</v>
      </c>
      <c r="R173" s="1">
        <f t="shared" si="30"/>
        <v>0</v>
      </c>
      <c r="S173" s="1">
        <f t="shared" si="31"/>
        <v>0</v>
      </c>
      <c r="U173" s="1">
        <f t="shared" si="33"/>
        <v>0</v>
      </c>
      <c r="V173" s="1">
        <f t="shared" si="34"/>
        <v>0</v>
      </c>
    </row>
    <row r="174" spans="1:22">
      <c r="A174" s="5"/>
      <c r="B174" s="1"/>
      <c r="D174" s="1"/>
      <c r="K174" s="1">
        <f t="shared" si="24"/>
        <v>0</v>
      </c>
      <c r="L174" s="1">
        <f t="shared" si="25"/>
        <v>0</v>
      </c>
      <c r="M174" s="1">
        <f t="shared" si="26"/>
        <v>0</v>
      </c>
      <c r="N174" s="1">
        <f t="shared" si="27"/>
        <v>0</v>
      </c>
      <c r="O174" s="1">
        <f t="shared" si="35"/>
        <v>0</v>
      </c>
      <c r="P174" s="1">
        <f t="shared" si="28"/>
        <v>0</v>
      </c>
      <c r="Q174" s="1">
        <f t="shared" si="29"/>
        <v>0</v>
      </c>
      <c r="R174" s="1">
        <f t="shared" si="30"/>
        <v>0</v>
      </c>
      <c r="S174" s="1">
        <f t="shared" si="31"/>
        <v>0</v>
      </c>
      <c r="U174" s="1">
        <f t="shared" si="33"/>
        <v>0</v>
      </c>
      <c r="V174" s="1">
        <f t="shared" si="34"/>
        <v>0</v>
      </c>
    </row>
    <row r="175" spans="1:22">
      <c r="A175" s="5"/>
      <c r="B175" s="1"/>
      <c r="D175" s="1"/>
      <c r="K175" s="1">
        <f t="shared" si="24"/>
        <v>0</v>
      </c>
      <c r="L175" s="1">
        <f t="shared" si="25"/>
        <v>0</v>
      </c>
      <c r="M175" s="1">
        <f t="shared" si="26"/>
        <v>0</v>
      </c>
      <c r="N175" s="1">
        <f t="shared" si="27"/>
        <v>0</v>
      </c>
      <c r="O175" s="1">
        <f t="shared" si="35"/>
        <v>0</v>
      </c>
      <c r="P175" s="1">
        <f t="shared" si="28"/>
        <v>0</v>
      </c>
      <c r="Q175" s="1">
        <f t="shared" si="29"/>
        <v>0</v>
      </c>
      <c r="R175" s="1">
        <f t="shared" si="30"/>
        <v>0</v>
      </c>
      <c r="S175" s="1">
        <f t="shared" si="31"/>
        <v>0</v>
      </c>
      <c r="U175" s="1">
        <f t="shared" si="33"/>
        <v>0</v>
      </c>
      <c r="V175" s="1">
        <f t="shared" si="34"/>
        <v>0</v>
      </c>
    </row>
    <row r="176" spans="1:22">
      <c r="A176" s="5"/>
      <c r="B176" s="1"/>
      <c r="D176" s="1"/>
      <c r="K176" s="1">
        <f t="shared" si="24"/>
        <v>0</v>
      </c>
      <c r="L176" s="1">
        <f t="shared" si="25"/>
        <v>0</v>
      </c>
      <c r="M176" s="1">
        <f t="shared" si="26"/>
        <v>0</v>
      </c>
      <c r="N176" s="1">
        <f t="shared" si="27"/>
        <v>0</v>
      </c>
      <c r="O176" s="1">
        <f t="shared" si="35"/>
        <v>0</v>
      </c>
      <c r="P176" s="1">
        <f t="shared" si="28"/>
        <v>0</v>
      </c>
      <c r="Q176" s="1">
        <f t="shared" si="29"/>
        <v>0</v>
      </c>
      <c r="R176" s="1">
        <f t="shared" si="30"/>
        <v>0</v>
      </c>
      <c r="S176" s="1">
        <f t="shared" si="31"/>
        <v>0</v>
      </c>
      <c r="U176" s="1">
        <f t="shared" si="33"/>
        <v>0</v>
      </c>
      <c r="V176" s="1">
        <f t="shared" si="34"/>
        <v>0</v>
      </c>
    </row>
    <row r="177" spans="1:22">
      <c r="A177" s="5"/>
      <c r="B177" s="1"/>
      <c r="D177" s="1"/>
      <c r="K177" s="1">
        <f t="shared" si="24"/>
        <v>0</v>
      </c>
      <c r="L177" s="1">
        <f t="shared" si="25"/>
        <v>0</v>
      </c>
      <c r="M177" s="1">
        <f t="shared" si="26"/>
        <v>0</v>
      </c>
      <c r="N177" s="1">
        <f t="shared" si="27"/>
        <v>0</v>
      </c>
      <c r="O177" s="1">
        <f t="shared" si="35"/>
        <v>0</v>
      </c>
      <c r="P177" s="1">
        <f t="shared" si="28"/>
        <v>0</v>
      </c>
      <c r="Q177" s="1">
        <f t="shared" si="29"/>
        <v>0</v>
      </c>
      <c r="R177" s="1">
        <f t="shared" si="30"/>
        <v>0</v>
      </c>
      <c r="S177" s="1">
        <f t="shared" si="31"/>
        <v>0</v>
      </c>
      <c r="U177" s="1">
        <f t="shared" si="33"/>
        <v>0</v>
      </c>
      <c r="V177" s="1">
        <f t="shared" si="34"/>
        <v>0</v>
      </c>
    </row>
    <row r="178" spans="1:22">
      <c r="A178" s="5"/>
      <c r="B178" s="1"/>
      <c r="D178" s="1"/>
      <c r="K178" s="1">
        <f t="shared" si="24"/>
        <v>0</v>
      </c>
      <c r="L178" s="1">
        <f t="shared" si="25"/>
        <v>0</v>
      </c>
      <c r="M178" s="1">
        <f t="shared" si="26"/>
        <v>0</v>
      </c>
      <c r="N178" s="1">
        <f t="shared" si="27"/>
        <v>0</v>
      </c>
      <c r="O178" s="1">
        <f t="shared" si="35"/>
        <v>0</v>
      </c>
      <c r="P178" s="1">
        <f t="shared" si="28"/>
        <v>0</v>
      </c>
      <c r="Q178" s="1">
        <f t="shared" si="29"/>
        <v>0</v>
      </c>
      <c r="R178" s="1">
        <f t="shared" si="30"/>
        <v>0</v>
      </c>
      <c r="S178" s="1">
        <f t="shared" si="31"/>
        <v>0</v>
      </c>
      <c r="U178" s="1">
        <f t="shared" si="33"/>
        <v>0</v>
      </c>
      <c r="V178" s="1">
        <f t="shared" si="34"/>
        <v>0</v>
      </c>
    </row>
    <row r="179" spans="1:22">
      <c r="A179" s="5"/>
      <c r="B179" s="1"/>
      <c r="D179" s="1"/>
      <c r="K179" s="1">
        <f t="shared" si="24"/>
        <v>0</v>
      </c>
      <c r="L179" s="1">
        <f t="shared" si="25"/>
        <v>0</v>
      </c>
      <c r="M179" s="1">
        <f t="shared" si="26"/>
        <v>0</v>
      </c>
      <c r="N179" s="1">
        <f t="shared" si="27"/>
        <v>0</v>
      </c>
      <c r="O179" s="1">
        <f t="shared" si="35"/>
        <v>0</v>
      </c>
      <c r="P179" s="1">
        <f t="shared" si="28"/>
        <v>0</v>
      </c>
      <c r="Q179" s="1">
        <f t="shared" si="29"/>
        <v>0</v>
      </c>
      <c r="R179" s="1">
        <f t="shared" si="30"/>
        <v>0</v>
      </c>
      <c r="S179" s="1">
        <f t="shared" si="31"/>
        <v>0</v>
      </c>
      <c r="U179" s="1">
        <f t="shared" si="33"/>
        <v>0</v>
      </c>
      <c r="V179" s="1">
        <f t="shared" si="34"/>
        <v>0</v>
      </c>
    </row>
    <row r="180" spans="1:22">
      <c r="A180" s="5"/>
      <c r="B180" s="1"/>
      <c r="D180" s="1"/>
      <c r="K180" s="1">
        <f t="shared" si="24"/>
        <v>0</v>
      </c>
      <c r="L180" s="1">
        <f t="shared" si="25"/>
        <v>0</v>
      </c>
      <c r="M180" s="1">
        <f t="shared" si="26"/>
        <v>0</v>
      </c>
      <c r="N180" s="1">
        <f t="shared" si="27"/>
        <v>0</v>
      </c>
      <c r="O180" s="1">
        <f t="shared" si="35"/>
        <v>0</v>
      </c>
      <c r="P180" s="1">
        <f t="shared" si="28"/>
        <v>0</v>
      </c>
      <c r="Q180" s="1">
        <f t="shared" si="29"/>
        <v>0</v>
      </c>
      <c r="R180" s="1">
        <f t="shared" si="30"/>
        <v>0</v>
      </c>
      <c r="S180" s="1">
        <f t="shared" si="31"/>
        <v>0</v>
      </c>
      <c r="U180" s="1">
        <f t="shared" si="33"/>
        <v>0</v>
      </c>
      <c r="V180" s="1">
        <f t="shared" si="34"/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80"/>
  <sheetViews>
    <sheetView topLeftCell="A91" workbookViewId="0">
      <selection activeCell="A91" sqref="A1:XFD1048576"/>
    </sheetView>
  </sheetViews>
  <sheetFormatPr defaultRowHeight="15"/>
  <cols>
    <col min="1" max="1" width="10.7109375" bestFit="1" customWidth="1"/>
    <col min="2" max="2" width="10.5703125" bestFit="1" customWidth="1"/>
    <col min="4" max="4" width="10.5703125" bestFit="1" customWidth="1"/>
    <col min="6" max="6" width="9" bestFit="1" customWidth="1"/>
    <col min="7" max="8" width="13.28515625" customWidth="1"/>
    <col min="9" max="9" width="13.7109375" customWidth="1"/>
  </cols>
  <sheetData>
    <row r="1" spans="1:22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</row>
    <row r="2" spans="1:22">
      <c r="A2" s="5" t="s">
        <v>391</v>
      </c>
      <c r="B2" s="4"/>
      <c r="D2" s="1">
        <v>50</v>
      </c>
      <c r="E2" t="s">
        <v>20</v>
      </c>
      <c r="F2" t="s">
        <v>7</v>
      </c>
      <c r="G2" s="6" t="s">
        <v>1</v>
      </c>
      <c r="H2" s="6" t="s">
        <v>0</v>
      </c>
      <c r="I2" s="6"/>
      <c r="K2" s="1">
        <f>IF(E2="lojas",D2,0)</f>
        <v>50</v>
      </c>
      <c r="L2" s="1">
        <f>IF(E2="lanhouse",D2,0)</f>
        <v>0</v>
      </c>
      <c r="M2" s="1">
        <f>IF(E2="celular",D2,0)</f>
        <v>0</v>
      </c>
      <c r="N2" s="1">
        <f>IF(F2="caixa",D2,0)</f>
        <v>50</v>
      </c>
      <c r="O2" s="1">
        <f>IF(F2="bb",D2,0)</f>
        <v>0</v>
      </c>
      <c r="P2" s="1">
        <f>IF(F2="bradesco",D2,0)</f>
        <v>0</v>
      </c>
      <c r="Q2" s="1">
        <f>IF(F2="banco real",D2,0)</f>
        <v>0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</row>
    <row r="3" spans="1:22" ht="15.75">
      <c r="A3" s="5">
        <v>39818</v>
      </c>
      <c r="B3" s="4"/>
      <c r="D3" s="1">
        <v>24.9</v>
      </c>
      <c r="E3" t="s">
        <v>20</v>
      </c>
      <c r="F3" t="s">
        <v>8</v>
      </c>
      <c r="G3" s="8">
        <f>SUM(D2:D180)</f>
        <v>4047.6000000000058</v>
      </c>
      <c r="H3" s="7">
        <f>SUM(B2:B180)</f>
        <v>0</v>
      </c>
      <c r="I3" s="12">
        <f>SUM(G3-H3)</f>
        <v>4047.6000000000058</v>
      </c>
      <c r="K3" s="1">
        <f t="shared" ref="K3:K66" si="0">IF(E3="lojas",D3,0)</f>
        <v>24.9</v>
      </c>
      <c r="L3" s="1">
        <f t="shared" ref="L3:L66" si="1">IF(E3="lanhouse",D3,0)</f>
        <v>0</v>
      </c>
      <c r="M3" s="1">
        <f t="shared" ref="M3:M66" si="2">IF(E3="celular",D3,0)</f>
        <v>0</v>
      </c>
      <c r="N3" s="1">
        <f t="shared" ref="N3:N66" si="3">IF(F3="caixa",D3,0)</f>
        <v>0</v>
      </c>
      <c r="O3" s="1">
        <f>IF(F3="bb",D3,0)</f>
        <v>0</v>
      </c>
      <c r="P3" s="1">
        <f t="shared" ref="P3:P66" si="4">IF(F3="bradesco",D3,0)</f>
        <v>0</v>
      </c>
      <c r="Q3" s="1">
        <f t="shared" ref="Q3:Q66" si="5">IF(F3="banco real",D3,0)</f>
        <v>0</v>
      </c>
      <c r="R3" s="1">
        <f t="shared" ref="R3:R66" si="6">IF(F3="itau",D3,0)</f>
        <v>24.9</v>
      </c>
      <c r="S3" s="1">
        <f t="shared" ref="S3:S66" si="7">IF(F3="pseg",D3,0)</f>
        <v>0</v>
      </c>
      <c r="T3" s="1">
        <f t="shared" ref="T3:T66" si="8">IF(C3="pessoal",B3,0)</f>
        <v>0</v>
      </c>
      <c r="U3" s="1">
        <f t="shared" ref="U3:U66" si="9">IF(E3="dominios",D3,0)</f>
        <v>0</v>
      </c>
      <c r="V3" s="1">
        <f t="shared" ref="V3:V66" si="10">IF(C3="publicidade",B3,0)</f>
        <v>0</v>
      </c>
    </row>
    <row r="4" spans="1:22">
      <c r="A4" s="5">
        <v>39818</v>
      </c>
      <c r="B4" s="1"/>
      <c r="D4" s="1">
        <v>44.9</v>
      </c>
      <c r="E4" t="s">
        <v>20</v>
      </c>
      <c r="F4" t="s">
        <v>5</v>
      </c>
      <c r="G4" t="s">
        <v>50</v>
      </c>
      <c r="H4" t="s">
        <v>1</v>
      </c>
      <c r="I4" t="s">
        <v>0</v>
      </c>
      <c r="K4" s="1">
        <f t="shared" si="0"/>
        <v>44.9</v>
      </c>
      <c r="L4" s="1">
        <f t="shared" si="1"/>
        <v>0</v>
      </c>
      <c r="M4" s="1">
        <f t="shared" si="2"/>
        <v>0</v>
      </c>
      <c r="N4" s="1">
        <f t="shared" si="3"/>
        <v>0</v>
      </c>
      <c r="O4" s="1">
        <f t="shared" ref="O4:O66" si="11">IF(F4="bb",D4,0)</f>
        <v>0</v>
      </c>
      <c r="P4" s="1">
        <f t="shared" si="4"/>
        <v>44.9</v>
      </c>
      <c r="Q4" s="1">
        <f t="shared" si="5"/>
        <v>0</v>
      </c>
      <c r="R4" s="1">
        <f t="shared" si="6"/>
        <v>0</v>
      </c>
      <c r="S4" s="1">
        <f t="shared" si="7"/>
        <v>0</v>
      </c>
      <c r="T4" s="1">
        <f t="shared" si="8"/>
        <v>0</v>
      </c>
      <c r="U4" s="1">
        <f t="shared" si="9"/>
        <v>0</v>
      </c>
      <c r="V4" s="1">
        <f t="shared" si="10"/>
        <v>0</v>
      </c>
    </row>
    <row r="5" spans="1:22">
      <c r="A5" s="5">
        <v>39818</v>
      </c>
      <c r="B5" s="1"/>
      <c r="D5" s="1">
        <v>50</v>
      </c>
      <c r="E5" t="s">
        <v>20</v>
      </c>
      <c r="F5" t="s">
        <v>8</v>
      </c>
      <c r="G5" t="s">
        <v>328</v>
      </c>
      <c r="H5" s="11">
        <f>SUM(L2:L180)</f>
        <v>0</v>
      </c>
      <c r="J5" s="17" t="s">
        <v>19</v>
      </c>
      <c r="K5" s="1">
        <f t="shared" si="0"/>
        <v>50</v>
      </c>
      <c r="L5" s="1">
        <f t="shared" si="1"/>
        <v>0</v>
      </c>
      <c r="M5" s="1">
        <f t="shared" si="2"/>
        <v>0</v>
      </c>
      <c r="N5" s="1">
        <f t="shared" si="3"/>
        <v>0</v>
      </c>
      <c r="O5" s="1">
        <f t="shared" si="11"/>
        <v>0</v>
      </c>
      <c r="P5" s="1">
        <f t="shared" si="4"/>
        <v>0</v>
      </c>
      <c r="Q5" s="1">
        <f t="shared" si="5"/>
        <v>0</v>
      </c>
      <c r="R5" s="1">
        <f t="shared" si="6"/>
        <v>50</v>
      </c>
      <c r="S5" s="1">
        <f t="shared" si="7"/>
        <v>0</v>
      </c>
      <c r="T5" s="1">
        <f t="shared" si="8"/>
        <v>0</v>
      </c>
      <c r="U5" s="1">
        <f t="shared" si="9"/>
        <v>0</v>
      </c>
      <c r="V5" s="1">
        <f t="shared" si="10"/>
        <v>0</v>
      </c>
    </row>
    <row r="6" spans="1:22">
      <c r="A6" s="5">
        <v>39818</v>
      </c>
      <c r="B6" s="1"/>
      <c r="D6" s="1">
        <v>24.9</v>
      </c>
      <c r="E6" t="s">
        <v>20</v>
      </c>
      <c r="F6" t="s">
        <v>6</v>
      </c>
      <c r="G6" t="s">
        <v>304</v>
      </c>
      <c r="H6" s="10">
        <f>SUM(K2:K180)</f>
        <v>3065.6000000000054</v>
      </c>
      <c r="J6" s="18" t="s">
        <v>20</v>
      </c>
      <c r="K6" s="1">
        <f t="shared" si="0"/>
        <v>24.9</v>
      </c>
      <c r="L6" s="1">
        <f t="shared" si="1"/>
        <v>0</v>
      </c>
      <c r="M6" s="1">
        <f t="shared" si="2"/>
        <v>0</v>
      </c>
      <c r="N6" s="1">
        <f t="shared" si="3"/>
        <v>0</v>
      </c>
      <c r="O6" s="1">
        <f t="shared" si="11"/>
        <v>24.9</v>
      </c>
      <c r="P6" s="1">
        <f t="shared" si="4"/>
        <v>0</v>
      </c>
      <c r="Q6" s="1">
        <f t="shared" si="5"/>
        <v>0</v>
      </c>
      <c r="R6" s="1">
        <f t="shared" si="6"/>
        <v>0</v>
      </c>
      <c r="S6" s="1">
        <f t="shared" si="7"/>
        <v>0</v>
      </c>
      <c r="T6" s="1">
        <f t="shared" si="8"/>
        <v>0</v>
      </c>
      <c r="U6" s="1">
        <f t="shared" si="9"/>
        <v>0</v>
      </c>
      <c r="V6" s="1">
        <f t="shared" si="10"/>
        <v>0</v>
      </c>
    </row>
    <row r="7" spans="1:22">
      <c r="A7" s="5">
        <v>39849</v>
      </c>
      <c r="B7" s="1"/>
      <c r="D7" s="1">
        <v>24.9</v>
      </c>
      <c r="E7" t="s">
        <v>20</v>
      </c>
      <c r="F7" t="s">
        <v>5</v>
      </c>
      <c r="G7" s="9" t="s">
        <v>392</v>
      </c>
      <c r="H7" s="1">
        <f>SUM(M2:M180)</f>
        <v>0</v>
      </c>
      <c r="J7" t="s">
        <v>21</v>
      </c>
      <c r="K7" s="1">
        <f t="shared" si="0"/>
        <v>24.9</v>
      </c>
      <c r="L7" s="1">
        <f t="shared" si="1"/>
        <v>0</v>
      </c>
      <c r="M7" s="1">
        <f t="shared" si="2"/>
        <v>0</v>
      </c>
      <c r="N7" s="1">
        <f t="shared" si="3"/>
        <v>0</v>
      </c>
      <c r="O7" s="1">
        <f t="shared" si="11"/>
        <v>0</v>
      </c>
      <c r="P7" s="1">
        <f t="shared" si="4"/>
        <v>24.9</v>
      </c>
      <c r="Q7" s="1">
        <f t="shared" si="5"/>
        <v>0</v>
      </c>
      <c r="R7" s="1">
        <f t="shared" si="6"/>
        <v>0</v>
      </c>
      <c r="S7" s="1">
        <f t="shared" si="7"/>
        <v>0</v>
      </c>
      <c r="T7" s="1">
        <f t="shared" si="8"/>
        <v>0</v>
      </c>
      <c r="U7" s="1">
        <f t="shared" si="9"/>
        <v>0</v>
      </c>
      <c r="V7" s="1">
        <f t="shared" si="10"/>
        <v>0</v>
      </c>
    </row>
    <row r="8" spans="1:22">
      <c r="A8" s="5">
        <v>39818</v>
      </c>
      <c r="B8" s="1"/>
      <c r="D8" s="1">
        <v>24.9</v>
      </c>
      <c r="E8" t="s">
        <v>20</v>
      </c>
      <c r="F8" t="s">
        <v>6</v>
      </c>
      <c r="G8" s="13" t="s">
        <v>393</v>
      </c>
      <c r="H8" s="14">
        <f>SUM(U2:U180)</f>
        <v>340</v>
      </c>
      <c r="J8" s="19" t="s">
        <v>56</v>
      </c>
      <c r="K8" s="1">
        <f t="shared" si="0"/>
        <v>24.9</v>
      </c>
      <c r="L8" s="1">
        <f t="shared" si="1"/>
        <v>0</v>
      </c>
      <c r="M8" s="1">
        <f t="shared" si="2"/>
        <v>0</v>
      </c>
      <c r="N8" s="1">
        <f t="shared" si="3"/>
        <v>0</v>
      </c>
      <c r="O8" s="1">
        <f t="shared" si="11"/>
        <v>24.9</v>
      </c>
      <c r="P8" s="1">
        <f t="shared" si="4"/>
        <v>0</v>
      </c>
      <c r="Q8" s="1">
        <f t="shared" si="5"/>
        <v>0</v>
      </c>
      <c r="R8" s="1">
        <f t="shared" si="6"/>
        <v>0</v>
      </c>
      <c r="S8" s="1">
        <f t="shared" si="7"/>
        <v>0</v>
      </c>
      <c r="T8" s="1">
        <f t="shared" si="8"/>
        <v>0</v>
      </c>
      <c r="U8" s="1">
        <f t="shared" si="9"/>
        <v>0</v>
      </c>
      <c r="V8" s="1">
        <f t="shared" si="10"/>
        <v>0</v>
      </c>
    </row>
    <row r="9" spans="1:22">
      <c r="A9" s="5">
        <v>39818</v>
      </c>
      <c r="B9" s="4"/>
      <c r="D9" s="1">
        <v>24.9</v>
      </c>
      <c r="E9" t="s">
        <v>20</v>
      </c>
      <c r="F9" t="s">
        <v>7</v>
      </c>
      <c r="G9" s="1" t="s">
        <v>177</v>
      </c>
      <c r="J9" t="s">
        <v>25</v>
      </c>
      <c r="K9" s="1">
        <f t="shared" si="0"/>
        <v>24.9</v>
      </c>
      <c r="L9" s="1">
        <f t="shared" si="1"/>
        <v>0</v>
      </c>
      <c r="M9" s="1">
        <f t="shared" si="2"/>
        <v>0</v>
      </c>
      <c r="N9" s="1">
        <f t="shared" si="3"/>
        <v>24.9</v>
      </c>
      <c r="O9" s="1">
        <f t="shared" si="11"/>
        <v>0</v>
      </c>
      <c r="P9" s="1">
        <f t="shared" si="4"/>
        <v>0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0</v>
      </c>
      <c r="U9" s="1">
        <f t="shared" si="9"/>
        <v>0</v>
      </c>
      <c r="V9" s="1">
        <f t="shared" si="10"/>
        <v>0</v>
      </c>
    </row>
    <row r="10" spans="1:22">
      <c r="A10" s="5">
        <v>39818</v>
      </c>
      <c r="B10" s="4"/>
      <c r="D10" s="1">
        <v>9.9</v>
      </c>
      <c r="E10" t="s">
        <v>20</v>
      </c>
      <c r="F10" t="s">
        <v>6</v>
      </c>
      <c r="G10" s="1" t="s">
        <v>209</v>
      </c>
      <c r="H10" t="s">
        <v>7</v>
      </c>
      <c r="I10" s="13">
        <f>SUM(N2:N180)</f>
        <v>483.89999999999992</v>
      </c>
      <c r="K10" s="1">
        <f t="shared" si="0"/>
        <v>9.9</v>
      </c>
      <c r="L10" s="1">
        <f t="shared" si="1"/>
        <v>0</v>
      </c>
      <c r="M10" s="1">
        <f t="shared" si="2"/>
        <v>0</v>
      </c>
      <c r="N10" s="1">
        <f t="shared" si="3"/>
        <v>0</v>
      </c>
      <c r="O10" s="1">
        <f t="shared" si="11"/>
        <v>9.9</v>
      </c>
      <c r="P10" s="1">
        <f t="shared" si="4"/>
        <v>0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0</v>
      </c>
      <c r="U10" s="1">
        <f t="shared" si="9"/>
        <v>0</v>
      </c>
      <c r="V10" s="1">
        <f t="shared" si="10"/>
        <v>0</v>
      </c>
    </row>
    <row r="11" spans="1:22">
      <c r="A11" s="5">
        <v>39819</v>
      </c>
      <c r="B11" s="1"/>
      <c r="D11" s="1">
        <v>24.9</v>
      </c>
      <c r="E11" t="s">
        <v>20</v>
      </c>
      <c r="F11" t="s">
        <v>7</v>
      </c>
      <c r="G11" s="1" t="s">
        <v>350</v>
      </c>
      <c r="H11" t="s">
        <v>6</v>
      </c>
      <c r="I11" s="13">
        <f>SUM(O2:O180)</f>
        <v>952.09999999999968</v>
      </c>
      <c r="K11" s="1">
        <f t="shared" si="0"/>
        <v>24.9</v>
      </c>
      <c r="L11" s="1">
        <f t="shared" si="1"/>
        <v>0</v>
      </c>
      <c r="M11" s="1">
        <f t="shared" si="2"/>
        <v>0</v>
      </c>
      <c r="N11" s="1">
        <f t="shared" si="3"/>
        <v>24.9</v>
      </c>
      <c r="O11" s="1">
        <f t="shared" si="11"/>
        <v>0</v>
      </c>
      <c r="P11" s="1">
        <f t="shared" si="4"/>
        <v>0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0</v>
      </c>
      <c r="U11" s="1">
        <f t="shared" si="9"/>
        <v>0</v>
      </c>
      <c r="V11" s="1">
        <f t="shared" si="10"/>
        <v>0</v>
      </c>
    </row>
    <row r="12" spans="1:22">
      <c r="A12" s="5">
        <v>39819</v>
      </c>
      <c r="B12" s="1"/>
      <c r="D12" s="1">
        <v>24.9</v>
      </c>
      <c r="E12" t="s">
        <v>20</v>
      </c>
      <c r="F12" t="s">
        <v>5</v>
      </c>
      <c r="G12" s="1" t="s">
        <v>357</v>
      </c>
      <c r="H12" t="s">
        <v>5</v>
      </c>
      <c r="I12" s="13">
        <f>SUM(P2:P80)</f>
        <v>626.39999999999986</v>
      </c>
      <c r="K12" s="1">
        <f t="shared" si="0"/>
        <v>24.9</v>
      </c>
      <c r="L12" s="1">
        <f t="shared" si="1"/>
        <v>0</v>
      </c>
      <c r="M12" s="1">
        <f t="shared" si="2"/>
        <v>0</v>
      </c>
      <c r="N12" s="1">
        <f t="shared" si="3"/>
        <v>0</v>
      </c>
      <c r="O12" s="1">
        <f t="shared" si="11"/>
        <v>0</v>
      </c>
      <c r="P12" s="1">
        <f t="shared" si="4"/>
        <v>24.9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0</v>
      </c>
      <c r="U12" s="1">
        <f t="shared" si="9"/>
        <v>0</v>
      </c>
      <c r="V12" s="1">
        <f t="shared" si="10"/>
        <v>0</v>
      </c>
    </row>
    <row r="13" spans="1:22">
      <c r="A13" s="5">
        <v>39819</v>
      </c>
      <c r="B13" s="1"/>
      <c r="D13" s="1">
        <v>24.9</v>
      </c>
      <c r="E13" t="s">
        <v>20</v>
      </c>
      <c r="F13" t="s">
        <v>5</v>
      </c>
      <c r="G13" s="1" t="s">
        <v>394</v>
      </c>
      <c r="H13" t="s">
        <v>13</v>
      </c>
      <c r="I13" s="13">
        <f>SUM(Q2:Q189)</f>
        <v>228.3</v>
      </c>
      <c r="K13" s="1">
        <f t="shared" si="0"/>
        <v>24.9</v>
      </c>
      <c r="L13" s="1">
        <f t="shared" si="1"/>
        <v>0</v>
      </c>
      <c r="M13" s="1">
        <f t="shared" si="2"/>
        <v>0</v>
      </c>
      <c r="N13" s="1">
        <f t="shared" si="3"/>
        <v>0</v>
      </c>
      <c r="O13" s="1">
        <f t="shared" si="11"/>
        <v>0</v>
      </c>
      <c r="P13" s="1">
        <f t="shared" si="4"/>
        <v>24.9</v>
      </c>
      <c r="Q13" s="1">
        <f t="shared" si="5"/>
        <v>0</v>
      </c>
      <c r="R13" s="1">
        <f t="shared" si="6"/>
        <v>0</v>
      </c>
      <c r="S13" s="1">
        <f t="shared" si="7"/>
        <v>0</v>
      </c>
      <c r="T13" s="1">
        <f t="shared" si="8"/>
        <v>0</v>
      </c>
      <c r="U13" s="1">
        <f t="shared" si="9"/>
        <v>0</v>
      </c>
      <c r="V13" s="1">
        <f t="shared" si="10"/>
        <v>0</v>
      </c>
    </row>
    <row r="14" spans="1:22">
      <c r="A14" s="5">
        <v>39819</v>
      </c>
      <c r="B14" s="4"/>
      <c r="D14" s="1">
        <v>13</v>
      </c>
      <c r="E14" t="s">
        <v>20</v>
      </c>
      <c r="F14" t="s">
        <v>5</v>
      </c>
      <c r="G14" s="1" t="s">
        <v>237</v>
      </c>
      <c r="H14" t="s">
        <v>8</v>
      </c>
      <c r="I14" s="13">
        <f>SUM(R2:R189)</f>
        <v>603.19999999999982</v>
      </c>
      <c r="K14" s="1">
        <f t="shared" si="0"/>
        <v>13</v>
      </c>
      <c r="L14" s="1">
        <f t="shared" si="1"/>
        <v>0</v>
      </c>
      <c r="M14" s="1">
        <f t="shared" si="2"/>
        <v>0</v>
      </c>
      <c r="N14" s="1">
        <f t="shared" si="3"/>
        <v>0</v>
      </c>
      <c r="O14" s="1">
        <f t="shared" si="11"/>
        <v>0</v>
      </c>
      <c r="P14" s="1">
        <f t="shared" si="4"/>
        <v>13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0</v>
      </c>
      <c r="U14" s="1">
        <f t="shared" si="9"/>
        <v>0</v>
      </c>
      <c r="V14" s="1">
        <f t="shared" si="10"/>
        <v>0</v>
      </c>
    </row>
    <row r="15" spans="1:22">
      <c r="A15" s="5">
        <v>39815</v>
      </c>
      <c r="B15" s="4"/>
      <c r="D15" s="1">
        <v>64</v>
      </c>
      <c r="E15" t="s">
        <v>20</v>
      </c>
      <c r="F15" t="s">
        <v>6</v>
      </c>
      <c r="G15" s="1" t="s">
        <v>308</v>
      </c>
      <c r="H15" t="s">
        <v>33</v>
      </c>
      <c r="I15" s="13">
        <f>SUM(S2:S199)</f>
        <v>500</v>
      </c>
      <c r="K15" s="1">
        <f t="shared" si="0"/>
        <v>64</v>
      </c>
      <c r="L15" s="1">
        <f t="shared" si="1"/>
        <v>0</v>
      </c>
      <c r="M15" s="1">
        <f t="shared" si="2"/>
        <v>0</v>
      </c>
      <c r="N15" s="1">
        <f t="shared" si="3"/>
        <v>0</v>
      </c>
      <c r="O15" s="1">
        <f t="shared" si="11"/>
        <v>64</v>
      </c>
      <c r="P15" s="1">
        <f t="shared" si="4"/>
        <v>0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0</v>
      </c>
      <c r="U15" s="1">
        <f t="shared" si="9"/>
        <v>0</v>
      </c>
      <c r="V15" s="1">
        <f t="shared" si="10"/>
        <v>0</v>
      </c>
    </row>
    <row r="16" spans="1:22">
      <c r="A16" s="5">
        <v>39819</v>
      </c>
      <c r="B16" s="1"/>
      <c r="D16" s="1">
        <v>10</v>
      </c>
      <c r="E16" t="s">
        <v>20</v>
      </c>
      <c r="F16" t="s">
        <v>8</v>
      </c>
      <c r="G16" s="1" t="s">
        <v>145</v>
      </c>
      <c r="I16" s="13">
        <f>SUM(I10:I15)</f>
        <v>3393.8999999999996</v>
      </c>
      <c r="K16" s="1">
        <f t="shared" si="0"/>
        <v>10</v>
      </c>
      <c r="L16" s="1">
        <f t="shared" si="1"/>
        <v>0</v>
      </c>
      <c r="M16" s="1">
        <f t="shared" si="2"/>
        <v>0</v>
      </c>
      <c r="N16" s="1">
        <f t="shared" si="3"/>
        <v>0</v>
      </c>
      <c r="O16" s="1">
        <f t="shared" si="11"/>
        <v>0</v>
      </c>
      <c r="P16" s="1">
        <f t="shared" si="4"/>
        <v>0</v>
      </c>
      <c r="Q16" s="1">
        <f t="shared" si="5"/>
        <v>0</v>
      </c>
      <c r="R16" s="1">
        <f t="shared" si="6"/>
        <v>10</v>
      </c>
      <c r="S16" s="1">
        <f t="shared" si="7"/>
        <v>0</v>
      </c>
      <c r="T16" s="1">
        <f t="shared" si="8"/>
        <v>0</v>
      </c>
      <c r="U16" s="1">
        <f t="shared" si="9"/>
        <v>0</v>
      </c>
      <c r="V16" s="1">
        <f t="shared" si="10"/>
        <v>0</v>
      </c>
    </row>
    <row r="17" spans="1:22">
      <c r="A17" s="5">
        <v>39818</v>
      </c>
      <c r="B17" s="1"/>
      <c r="D17" s="1">
        <v>22.9</v>
      </c>
      <c r="E17" t="s">
        <v>20</v>
      </c>
      <c r="F17" t="s">
        <v>5</v>
      </c>
      <c r="G17" s="1" t="s">
        <v>137</v>
      </c>
      <c r="K17" s="1">
        <f t="shared" si="0"/>
        <v>22.9</v>
      </c>
      <c r="L17" s="1">
        <f t="shared" si="1"/>
        <v>0</v>
      </c>
      <c r="M17" s="1">
        <f t="shared" si="2"/>
        <v>0</v>
      </c>
      <c r="N17" s="1">
        <f t="shared" si="3"/>
        <v>0</v>
      </c>
      <c r="O17" s="1">
        <f t="shared" si="11"/>
        <v>0</v>
      </c>
      <c r="P17" s="1">
        <f t="shared" si="4"/>
        <v>22.9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0</v>
      </c>
      <c r="U17" s="1">
        <f t="shared" si="9"/>
        <v>0</v>
      </c>
      <c r="V17" s="1">
        <f t="shared" si="10"/>
        <v>0</v>
      </c>
    </row>
    <row r="18" spans="1:22">
      <c r="A18" s="5">
        <v>39819</v>
      </c>
      <c r="B18" s="4"/>
      <c r="D18" s="1">
        <v>24.9</v>
      </c>
      <c r="E18" t="s">
        <v>20</v>
      </c>
      <c r="F18" t="s">
        <v>8</v>
      </c>
      <c r="G18" s="1" t="s">
        <v>210</v>
      </c>
      <c r="H18" t="s">
        <v>51</v>
      </c>
      <c r="I18" s="7">
        <f>SUM(T2:T151)</f>
        <v>0</v>
      </c>
      <c r="K18" s="1">
        <f t="shared" si="0"/>
        <v>24.9</v>
      </c>
      <c r="L18" s="1">
        <f t="shared" si="1"/>
        <v>0</v>
      </c>
      <c r="M18" s="1">
        <f t="shared" si="2"/>
        <v>0</v>
      </c>
      <c r="N18" s="1">
        <f t="shared" si="3"/>
        <v>0</v>
      </c>
      <c r="O18" s="1">
        <f t="shared" si="11"/>
        <v>0</v>
      </c>
      <c r="P18" s="1">
        <f t="shared" si="4"/>
        <v>0</v>
      </c>
      <c r="Q18" s="1">
        <f t="shared" si="5"/>
        <v>0</v>
      </c>
      <c r="R18" s="1">
        <f t="shared" si="6"/>
        <v>24.9</v>
      </c>
      <c r="S18" s="1">
        <f t="shared" si="7"/>
        <v>0</v>
      </c>
      <c r="T18" s="1">
        <f t="shared" si="8"/>
        <v>0</v>
      </c>
      <c r="U18" s="1">
        <f t="shared" si="9"/>
        <v>0</v>
      </c>
      <c r="V18" s="1">
        <f t="shared" si="10"/>
        <v>0</v>
      </c>
    </row>
    <row r="19" spans="1:22">
      <c r="A19" s="5">
        <v>39819</v>
      </c>
      <c r="B19" s="4"/>
      <c r="D19" s="1">
        <v>84.9</v>
      </c>
      <c r="E19" t="s">
        <v>20</v>
      </c>
      <c r="F19" t="s">
        <v>6</v>
      </c>
      <c r="G19" s="1" t="s">
        <v>185</v>
      </c>
      <c r="H19" t="s">
        <v>126</v>
      </c>
      <c r="I19" s="7">
        <f>SUM(V2:V180)</f>
        <v>0</v>
      </c>
      <c r="K19" s="1">
        <f t="shared" si="0"/>
        <v>84.9</v>
      </c>
      <c r="L19" s="1">
        <f t="shared" si="1"/>
        <v>0</v>
      </c>
      <c r="M19" s="1">
        <f t="shared" si="2"/>
        <v>0</v>
      </c>
      <c r="N19" s="1">
        <f t="shared" si="3"/>
        <v>0</v>
      </c>
      <c r="O19" s="1">
        <f t="shared" si="11"/>
        <v>84.9</v>
      </c>
      <c r="P19" s="1">
        <f t="shared" si="4"/>
        <v>0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0</v>
      </c>
      <c r="U19" s="1">
        <f t="shared" si="9"/>
        <v>0</v>
      </c>
      <c r="V19" s="1">
        <f t="shared" si="10"/>
        <v>0</v>
      </c>
    </row>
    <row r="20" spans="1:22">
      <c r="A20" s="5">
        <v>39819</v>
      </c>
      <c r="B20" s="1"/>
      <c r="D20" s="1">
        <v>24.9</v>
      </c>
      <c r="E20" t="s">
        <v>20</v>
      </c>
      <c r="F20" t="s">
        <v>6</v>
      </c>
      <c r="G20" s="1" t="s">
        <v>115</v>
      </c>
      <c r="K20" s="1">
        <f t="shared" si="0"/>
        <v>24.9</v>
      </c>
      <c r="L20" s="1">
        <f t="shared" si="1"/>
        <v>0</v>
      </c>
      <c r="M20" s="1">
        <f t="shared" si="2"/>
        <v>0</v>
      </c>
      <c r="N20" s="1">
        <f t="shared" si="3"/>
        <v>0</v>
      </c>
      <c r="O20" s="1">
        <f t="shared" si="11"/>
        <v>24.9</v>
      </c>
      <c r="P20" s="1">
        <f t="shared" si="4"/>
        <v>0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0</v>
      </c>
      <c r="U20" s="1">
        <f t="shared" si="9"/>
        <v>0</v>
      </c>
      <c r="V20" s="1">
        <f t="shared" si="10"/>
        <v>0</v>
      </c>
    </row>
    <row r="21" spans="1:22">
      <c r="A21" s="5">
        <v>39820</v>
      </c>
      <c r="B21" s="1"/>
      <c r="D21" s="1">
        <v>24.9</v>
      </c>
      <c r="E21" t="s">
        <v>20</v>
      </c>
      <c r="F21" t="s">
        <v>8</v>
      </c>
      <c r="G21" s="1" t="s">
        <v>174</v>
      </c>
      <c r="K21" s="1">
        <f t="shared" si="0"/>
        <v>24.9</v>
      </c>
      <c r="L21" s="1">
        <f t="shared" si="1"/>
        <v>0</v>
      </c>
      <c r="M21" s="1">
        <f t="shared" si="2"/>
        <v>0</v>
      </c>
      <c r="N21" s="1">
        <f t="shared" si="3"/>
        <v>0</v>
      </c>
      <c r="O21" s="1">
        <f t="shared" si="11"/>
        <v>0</v>
      </c>
      <c r="P21" s="1">
        <f t="shared" si="4"/>
        <v>0</v>
      </c>
      <c r="Q21" s="1">
        <f t="shared" si="5"/>
        <v>0</v>
      </c>
      <c r="R21" s="1">
        <f t="shared" si="6"/>
        <v>24.9</v>
      </c>
      <c r="S21" s="1">
        <f t="shared" si="7"/>
        <v>0</v>
      </c>
      <c r="T21" s="1">
        <f t="shared" si="8"/>
        <v>0</v>
      </c>
      <c r="U21" s="1">
        <f t="shared" si="9"/>
        <v>0</v>
      </c>
      <c r="V21" s="1">
        <f t="shared" si="10"/>
        <v>0</v>
      </c>
    </row>
    <row r="22" spans="1:22">
      <c r="A22" s="5">
        <v>39820</v>
      </c>
      <c r="B22" s="4"/>
      <c r="D22" s="1">
        <v>24.9</v>
      </c>
      <c r="E22" t="s">
        <v>20</v>
      </c>
      <c r="F22" t="s">
        <v>6</v>
      </c>
      <c r="G22" s="1" t="s">
        <v>169</v>
      </c>
      <c r="K22" s="1">
        <f t="shared" si="0"/>
        <v>24.9</v>
      </c>
      <c r="L22" s="1">
        <f t="shared" si="1"/>
        <v>0</v>
      </c>
      <c r="M22" s="1">
        <f t="shared" si="2"/>
        <v>0</v>
      </c>
      <c r="N22" s="1">
        <f t="shared" si="3"/>
        <v>0</v>
      </c>
      <c r="O22" s="1">
        <f t="shared" si="11"/>
        <v>24.9</v>
      </c>
      <c r="P22" s="1">
        <f t="shared" si="4"/>
        <v>0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0</v>
      </c>
      <c r="U22" s="1">
        <f t="shared" si="9"/>
        <v>0</v>
      </c>
      <c r="V22" s="1">
        <f t="shared" si="10"/>
        <v>0</v>
      </c>
    </row>
    <row r="23" spans="1:22">
      <c r="A23" s="5">
        <v>39820</v>
      </c>
      <c r="B23" s="4"/>
      <c r="D23" s="1">
        <v>24.9</v>
      </c>
      <c r="E23" t="s">
        <v>20</v>
      </c>
      <c r="F23" t="s">
        <v>13</v>
      </c>
      <c r="G23" s="1" t="s">
        <v>148</v>
      </c>
      <c r="K23" s="1">
        <f t="shared" si="0"/>
        <v>24.9</v>
      </c>
      <c r="L23" s="1">
        <f t="shared" si="1"/>
        <v>0</v>
      </c>
      <c r="M23" s="1">
        <f t="shared" si="2"/>
        <v>0</v>
      </c>
      <c r="N23" s="1">
        <f t="shared" si="3"/>
        <v>0</v>
      </c>
      <c r="O23" s="1">
        <f t="shared" si="11"/>
        <v>0</v>
      </c>
      <c r="P23" s="1">
        <f t="shared" si="4"/>
        <v>0</v>
      </c>
      <c r="Q23" s="1">
        <f t="shared" si="5"/>
        <v>24.9</v>
      </c>
      <c r="R23" s="1">
        <f t="shared" si="6"/>
        <v>0</v>
      </c>
      <c r="S23" s="1">
        <f t="shared" si="7"/>
        <v>0</v>
      </c>
      <c r="T23" s="1">
        <f t="shared" si="8"/>
        <v>0</v>
      </c>
      <c r="U23" s="1">
        <f t="shared" si="9"/>
        <v>0</v>
      </c>
      <c r="V23" s="1">
        <f t="shared" si="10"/>
        <v>0</v>
      </c>
    </row>
    <row r="24" spans="1:22">
      <c r="A24" s="5">
        <v>39821</v>
      </c>
      <c r="B24" s="4"/>
      <c r="D24" s="1">
        <v>44.9</v>
      </c>
      <c r="E24" t="s">
        <v>20</v>
      </c>
      <c r="F24" t="s">
        <v>8</v>
      </c>
      <c r="G24" s="1" t="s">
        <v>213</v>
      </c>
      <c r="K24" s="1">
        <f t="shared" si="0"/>
        <v>44.9</v>
      </c>
      <c r="L24" s="1">
        <f t="shared" si="1"/>
        <v>0</v>
      </c>
      <c r="M24" s="1">
        <f t="shared" si="2"/>
        <v>0</v>
      </c>
      <c r="N24" s="1">
        <f t="shared" si="3"/>
        <v>0</v>
      </c>
      <c r="O24" s="1">
        <f t="shared" si="11"/>
        <v>0</v>
      </c>
      <c r="P24" s="1">
        <f t="shared" si="4"/>
        <v>0</v>
      </c>
      <c r="Q24" s="1">
        <f t="shared" si="5"/>
        <v>0</v>
      </c>
      <c r="R24" s="1">
        <f t="shared" si="6"/>
        <v>44.9</v>
      </c>
      <c r="S24" s="1">
        <f t="shared" si="7"/>
        <v>0</v>
      </c>
      <c r="T24" s="1">
        <f t="shared" si="8"/>
        <v>0</v>
      </c>
      <c r="U24" s="1">
        <f t="shared" si="9"/>
        <v>0</v>
      </c>
      <c r="V24" s="1">
        <f t="shared" si="10"/>
        <v>0</v>
      </c>
    </row>
    <row r="25" spans="1:22">
      <c r="A25" s="5">
        <v>39821</v>
      </c>
      <c r="B25" s="4"/>
      <c r="D25" s="1">
        <v>10</v>
      </c>
      <c r="E25" t="s">
        <v>20</v>
      </c>
      <c r="F25" t="s">
        <v>6</v>
      </c>
      <c r="G25" s="1" t="s">
        <v>395</v>
      </c>
      <c r="K25" s="1">
        <f t="shared" si="0"/>
        <v>10</v>
      </c>
      <c r="L25" s="1">
        <f t="shared" si="1"/>
        <v>0</v>
      </c>
      <c r="M25" s="1">
        <f t="shared" si="2"/>
        <v>0</v>
      </c>
      <c r="N25" s="1">
        <f t="shared" si="3"/>
        <v>0</v>
      </c>
      <c r="O25" s="1">
        <f t="shared" si="11"/>
        <v>10</v>
      </c>
      <c r="P25" s="1">
        <f t="shared" si="4"/>
        <v>0</v>
      </c>
      <c r="Q25" s="1">
        <f t="shared" si="5"/>
        <v>0</v>
      </c>
      <c r="R25" s="1">
        <f t="shared" si="6"/>
        <v>0</v>
      </c>
      <c r="S25" s="1">
        <f t="shared" si="7"/>
        <v>0</v>
      </c>
      <c r="T25" s="1">
        <f t="shared" si="8"/>
        <v>0</v>
      </c>
      <c r="U25" s="1">
        <f t="shared" si="9"/>
        <v>0</v>
      </c>
      <c r="V25" s="1">
        <f t="shared" si="10"/>
        <v>0</v>
      </c>
    </row>
    <row r="26" spans="1:22">
      <c r="A26" s="5">
        <v>39819</v>
      </c>
      <c r="B26" s="1"/>
      <c r="D26" s="1">
        <v>24.9</v>
      </c>
      <c r="E26" t="s">
        <v>20</v>
      </c>
      <c r="F26" t="s">
        <v>8</v>
      </c>
      <c r="G26" s="1" t="s">
        <v>396</v>
      </c>
      <c r="K26" s="1">
        <f t="shared" si="0"/>
        <v>24.9</v>
      </c>
      <c r="L26" s="1">
        <f t="shared" si="1"/>
        <v>0</v>
      </c>
      <c r="M26" s="1">
        <f t="shared" si="2"/>
        <v>0</v>
      </c>
      <c r="N26" s="1">
        <f t="shared" si="3"/>
        <v>0</v>
      </c>
      <c r="O26" s="1">
        <f t="shared" si="11"/>
        <v>0</v>
      </c>
      <c r="P26" s="1">
        <f t="shared" si="4"/>
        <v>0</v>
      </c>
      <c r="Q26" s="1">
        <f t="shared" si="5"/>
        <v>0</v>
      </c>
      <c r="R26" s="1">
        <f t="shared" si="6"/>
        <v>24.9</v>
      </c>
      <c r="S26" s="1">
        <f t="shared" si="7"/>
        <v>0</v>
      </c>
      <c r="T26" s="1">
        <f t="shared" si="8"/>
        <v>0</v>
      </c>
      <c r="U26" s="1">
        <f t="shared" si="9"/>
        <v>0</v>
      </c>
      <c r="V26" s="1">
        <f t="shared" si="10"/>
        <v>0</v>
      </c>
    </row>
    <row r="27" spans="1:22">
      <c r="A27" s="5">
        <v>39819</v>
      </c>
      <c r="B27" s="1"/>
      <c r="D27" s="1">
        <v>30</v>
      </c>
      <c r="E27" t="s">
        <v>56</v>
      </c>
      <c r="F27" t="s">
        <v>8</v>
      </c>
      <c r="G27" s="1" t="s">
        <v>396</v>
      </c>
      <c r="K27" s="1">
        <f t="shared" si="0"/>
        <v>0</v>
      </c>
      <c r="L27" s="1">
        <f t="shared" si="1"/>
        <v>0</v>
      </c>
      <c r="M27" s="1">
        <f t="shared" si="2"/>
        <v>0</v>
      </c>
      <c r="N27" s="1">
        <f t="shared" si="3"/>
        <v>0</v>
      </c>
      <c r="O27" s="1">
        <f t="shared" si="11"/>
        <v>0</v>
      </c>
      <c r="P27" s="1">
        <f t="shared" si="4"/>
        <v>0</v>
      </c>
      <c r="Q27" s="1">
        <f t="shared" si="5"/>
        <v>0</v>
      </c>
      <c r="R27" s="1">
        <f t="shared" si="6"/>
        <v>30</v>
      </c>
      <c r="S27" s="1">
        <f t="shared" si="7"/>
        <v>0</v>
      </c>
      <c r="T27" s="1">
        <f t="shared" si="8"/>
        <v>0</v>
      </c>
      <c r="U27" s="1">
        <f t="shared" si="9"/>
        <v>30</v>
      </c>
      <c r="V27" s="1">
        <f t="shared" si="10"/>
        <v>0</v>
      </c>
    </row>
    <row r="28" spans="1:22">
      <c r="A28" s="5">
        <v>39821</v>
      </c>
      <c r="B28" s="1"/>
      <c r="D28" s="1">
        <v>142</v>
      </c>
      <c r="E28" t="s">
        <v>107</v>
      </c>
      <c r="F28" t="s">
        <v>6</v>
      </c>
      <c r="G28" s="1" t="s">
        <v>299</v>
      </c>
      <c r="K28" s="1">
        <f t="shared" si="0"/>
        <v>0</v>
      </c>
      <c r="L28" s="1">
        <f t="shared" si="1"/>
        <v>0</v>
      </c>
      <c r="M28" s="1">
        <f t="shared" si="2"/>
        <v>0</v>
      </c>
      <c r="N28" s="1">
        <f t="shared" si="3"/>
        <v>0</v>
      </c>
      <c r="O28" s="1">
        <f t="shared" si="11"/>
        <v>142</v>
      </c>
      <c r="P28" s="1">
        <f t="shared" si="4"/>
        <v>0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0</v>
      </c>
      <c r="U28" s="1">
        <f t="shared" si="9"/>
        <v>0</v>
      </c>
      <c r="V28" s="1">
        <f t="shared" si="10"/>
        <v>0</v>
      </c>
    </row>
    <row r="29" spans="1:22">
      <c r="A29" s="5">
        <v>39822</v>
      </c>
      <c r="B29" s="1"/>
      <c r="D29" s="1">
        <v>29.9</v>
      </c>
      <c r="E29" t="s">
        <v>20</v>
      </c>
      <c r="F29" t="s">
        <v>8</v>
      </c>
      <c r="G29" s="13" t="s">
        <v>91</v>
      </c>
      <c r="K29" s="1">
        <f t="shared" si="0"/>
        <v>29.9</v>
      </c>
      <c r="L29" s="1">
        <f t="shared" si="1"/>
        <v>0</v>
      </c>
      <c r="M29" s="1">
        <f t="shared" si="2"/>
        <v>0</v>
      </c>
      <c r="N29" s="1">
        <f t="shared" si="3"/>
        <v>0</v>
      </c>
      <c r="O29" s="1">
        <f t="shared" si="11"/>
        <v>0</v>
      </c>
      <c r="P29" s="1">
        <f t="shared" si="4"/>
        <v>0</v>
      </c>
      <c r="Q29" s="1">
        <f t="shared" si="5"/>
        <v>0</v>
      </c>
      <c r="R29" s="1">
        <f t="shared" si="6"/>
        <v>29.9</v>
      </c>
      <c r="S29" s="1">
        <f t="shared" si="7"/>
        <v>0</v>
      </c>
      <c r="T29" s="1">
        <f t="shared" si="8"/>
        <v>0</v>
      </c>
      <c r="U29" s="1">
        <f t="shared" si="9"/>
        <v>0</v>
      </c>
      <c r="V29" s="1">
        <f t="shared" si="10"/>
        <v>0</v>
      </c>
    </row>
    <row r="30" spans="1:22">
      <c r="A30" s="5">
        <v>39822</v>
      </c>
      <c r="B30" s="1"/>
      <c r="D30" s="1">
        <v>24.9</v>
      </c>
      <c r="E30" t="s">
        <v>20</v>
      </c>
      <c r="F30" t="s">
        <v>5</v>
      </c>
      <c r="G30" s="13" t="s">
        <v>370</v>
      </c>
      <c r="K30" s="1">
        <f t="shared" si="0"/>
        <v>24.9</v>
      </c>
      <c r="L30" s="1">
        <f t="shared" si="1"/>
        <v>0</v>
      </c>
      <c r="M30" s="1">
        <f t="shared" si="2"/>
        <v>0</v>
      </c>
      <c r="N30" s="1">
        <f t="shared" si="3"/>
        <v>0</v>
      </c>
      <c r="O30" s="1">
        <f t="shared" si="11"/>
        <v>0</v>
      </c>
      <c r="P30" s="1">
        <f t="shared" si="4"/>
        <v>24.9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0</v>
      </c>
      <c r="U30" s="1">
        <f t="shared" si="9"/>
        <v>0</v>
      </c>
      <c r="V30" s="1">
        <f t="shared" si="10"/>
        <v>0</v>
      </c>
    </row>
    <row r="31" spans="1:22">
      <c r="A31" s="5">
        <v>39822</v>
      </c>
      <c r="B31" s="1"/>
      <c r="D31" s="1">
        <v>29.9</v>
      </c>
      <c r="E31" t="s">
        <v>20</v>
      </c>
      <c r="F31" t="s">
        <v>6</v>
      </c>
      <c r="G31" s="13"/>
      <c r="K31" s="1">
        <f t="shared" si="0"/>
        <v>29.9</v>
      </c>
      <c r="L31" s="1">
        <f t="shared" si="1"/>
        <v>0</v>
      </c>
      <c r="M31" s="1">
        <f t="shared" si="2"/>
        <v>0</v>
      </c>
      <c r="N31" s="1">
        <f t="shared" si="3"/>
        <v>0</v>
      </c>
      <c r="O31" s="1">
        <f t="shared" si="11"/>
        <v>29.9</v>
      </c>
      <c r="P31" s="1">
        <f t="shared" si="4"/>
        <v>0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0</v>
      </c>
      <c r="U31" s="1">
        <f t="shared" si="9"/>
        <v>0</v>
      </c>
      <c r="V31" s="1">
        <f t="shared" si="10"/>
        <v>0</v>
      </c>
    </row>
    <row r="32" spans="1:22">
      <c r="A32" s="5">
        <v>39823</v>
      </c>
      <c r="B32" s="1"/>
      <c r="D32" s="1">
        <v>24.9</v>
      </c>
      <c r="E32" t="s">
        <v>20</v>
      </c>
      <c r="F32" t="s">
        <v>5</v>
      </c>
      <c r="G32" s="13" t="s">
        <v>272</v>
      </c>
      <c r="K32" s="1">
        <f t="shared" si="0"/>
        <v>24.9</v>
      </c>
      <c r="L32" s="1">
        <f t="shared" si="1"/>
        <v>0</v>
      </c>
      <c r="M32" s="1">
        <f t="shared" si="2"/>
        <v>0</v>
      </c>
      <c r="N32" s="1">
        <f t="shared" si="3"/>
        <v>0</v>
      </c>
      <c r="O32" s="1">
        <f t="shared" si="11"/>
        <v>0</v>
      </c>
      <c r="P32" s="1">
        <f t="shared" si="4"/>
        <v>24.9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0</v>
      </c>
      <c r="U32" s="1">
        <f t="shared" si="9"/>
        <v>0</v>
      </c>
      <c r="V32" s="1">
        <f t="shared" si="10"/>
        <v>0</v>
      </c>
    </row>
    <row r="33" spans="1:22">
      <c r="A33" s="5">
        <v>39823</v>
      </c>
      <c r="B33" s="1"/>
      <c r="D33" s="1">
        <v>24.9</v>
      </c>
      <c r="E33" t="s">
        <v>20</v>
      </c>
      <c r="F33" t="s">
        <v>5</v>
      </c>
      <c r="G33" s="13" t="s">
        <v>272</v>
      </c>
      <c r="K33" s="1">
        <f t="shared" si="0"/>
        <v>24.9</v>
      </c>
      <c r="L33" s="1">
        <f t="shared" si="1"/>
        <v>0</v>
      </c>
      <c r="M33" s="1">
        <f t="shared" si="2"/>
        <v>0</v>
      </c>
      <c r="N33" s="1">
        <f t="shared" si="3"/>
        <v>0</v>
      </c>
      <c r="O33" s="1">
        <f t="shared" si="11"/>
        <v>0</v>
      </c>
      <c r="P33" s="1">
        <f t="shared" si="4"/>
        <v>24.9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0</v>
      </c>
      <c r="U33" s="1">
        <f t="shared" si="9"/>
        <v>0</v>
      </c>
      <c r="V33" s="1">
        <f t="shared" si="10"/>
        <v>0</v>
      </c>
    </row>
    <row r="34" spans="1:22">
      <c r="A34" s="5">
        <v>39825</v>
      </c>
      <c r="B34" s="1"/>
      <c r="D34" s="1">
        <v>44.9</v>
      </c>
      <c r="E34" t="s">
        <v>20</v>
      </c>
      <c r="F34" t="s">
        <v>5</v>
      </c>
      <c r="G34" s="13" t="s">
        <v>147</v>
      </c>
      <c r="K34" s="1">
        <f t="shared" si="0"/>
        <v>44.9</v>
      </c>
      <c r="L34" s="1">
        <f t="shared" si="1"/>
        <v>0</v>
      </c>
      <c r="M34" s="1">
        <f t="shared" si="2"/>
        <v>0</v>
      </c>
      <c r="N34" s="1">
        <f t="shared" si="3"/>
        <v>0</v>
      </c>
      <c r="O34" s="1">
        <f t="shared" si="11"/>
        <v>0</v>
      </c>
      <c r="P34" s="1">
        <f t="shared" si="4"/>
        <v>44.9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0</v>
      </c>
      <c r="U34" s="1">
        <f t="shared" si="9"/>
        <v>0</v>
      </c>
      <c r="V34" s="1">
        <f t="shared" si="10"/>
        <v>0</v>
      </c>
    </row>
    <row r="35" spans="1:22">
      <c r="A35" s="5">
        <v>39825</v>
      </c>
      <c r="B35" s="1"/>
      <c r="D35" s="1">
        <v>84.9</v>
      </c>
      <c r="E35" t="s">
        <v>20</v>
      </c>
      <c r="F35" t="s">
        <v>5</v>
      </c>
      <c r="G35" s="13" t="s">
        <v>230</v>
      </c>
      <c r="K35" s="1">
        <f t="shared" si="0"/>
        <v>84.9</v>
      </c>
      <c r="L35" s="1">
        <f t="shared" si="1"/>
        <v>0</v>
      </c>
      <c r="M35" s="1">
        <f t="shared" si="2"/>
        <v>0</v>
      </c>
      <c r="N35" s="1">
        <f t="shared" si="3"/>
        <v>0</v>
      </c>
      <c r="O35" s="1">
        <f t="shared" si="11"/>
        <v>0</v>
      </c>
      <c r="P35" s="1">
        <f t="shared" si="4"/>
        <v>84.9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0</v>
      </c>
      <c r="U35" s="1">
        <f t="shared" si="9"/>
        <v>0</v>
      </c>
      <c r="V35" s="1">
        <f t="shared" si="10"/>
        <v>0</v>
      </c>
    </row>
    <row r="36" spans="1:22">
      <c r="A36" s="5">
        <v>39825</v>
      </c>
      <c r="B36" s="1"/>
      <c r="D36" s="1">
        <v>40</v>
      </c>
      <c r="E36" t="s">
        <v>56</v>
      </c>
      <c r="F36" t="s">
        <v>6</v>
      </c>
      <c r="G36" s="13" t="s">
        <v>397</v>
      </c>
      <c r="K36" s="1">
        <f t="shared" si="0"/>
        <v>0</v>
      </c>
      <c r="L36" s="1">
        <f t="shared" si="1"/>
        <v>0</v>
      </c>
      <c r="M36" s="1">
        <f t="shared" si="2"/>
        <v>0</v>
      </c>
      <c r="N36" s="1">
        <f t="shared" si="3"/>
        <v>0</v>
      </c>
      <c r="O36" s="1">
        <f t="shared" si="11"/>
        <v>40</v>
      </c>
      <c r="P36" s="1">
        <f t="shared" si="4"/>
        <v>0</v>
      </c>
      <c r="Q36" s="1">
        <f t="shared" si="5"/>
        <v>0</v>
      </c>
      <c r="R36" s="1">
        <f t="shared" si="6"/>
        <v>0</v>
      </c>
      <c r="S36" s="1">
        <f t="shared" si="7"/>
        <v>0</v>
      </c>
      <c r="T36" s="1">
        <f t="shared" si="8"/>
        <v>0</v>
      </c>
      <c r="U36" s="1">
        <f t="shared" si="9"/>
        <v>40</v>
      </c>
      <c r="V36" s="1">
        <f t="shared" si="10"/>
        <v>0</v>
      </c>
    </row>
    <row r="37" spans="1:22">
      <c r="A37" s="5">
        <v>39826</v>
      </c>
      <c r="B37" s="1"/>
      <c r="D37" s="1">
        <v>64.900000000000006</v>
      </c>
      <c r="E37" t="s">
        <v>20</v>
      </c>
      <c r="F37" t="s">
        <v>6</v>
      </c>
      <c r="G37" s="13" t="s">
        <v>318</v>
      </c>
      <c r="K37" s="1">
        <f t="shared" si="0"/>
        <v>64.900000000000006</v>
      </c>
      <c r="L37" s="1">
        <f t="shared" si="1"/>
        <v>0</v>
      </c>
      <c r="M37" s="1">
        <f t="shared" si="2"/>
        <v>0</v>
      </c>
      <c r="N37" s="1">
        <f t="shared" si="3"/>
        <v>0</v>
      </c>
      <c r="O37" s="1">
        <f t="shared" si="11"/>
        <v>64.900000000000006</v>
      </c>
      <c r="P37" s="1">
        <f t="shared" si="4"/>
        <v>0</v>
      </c>
      <c r="Q37" s="1">
        <f t="shared" si="5"/>
        <v>0</v>
      </c>
      <c r="R37" s="1">
        <f t="shared" si="6"/>
        <v>0</v>
      </c>
      <c r="S37" s="1">
        <f t="shared" si="7"/>
        <v>0</v>
      </c>
      <c r="T37" s="1">
        <f t="shared" si="8"/>
        <v>0</v>
      </c>
      <c r="U37" s="1">
        <f t="shared" si="9"/>
        <v>0</v>
      </c>
      <c r="V37" s="1">
        <f t="shared" si="10"/>
        <v>0</v>
      </c>
    </row>
    <row r="38" spans="1:22">
      <c r="A38" s="5">
        <v>39826</v>
      </c>
      <c r="B38" s="1"/>
      <c r="D38" s="1">
        <v>12.9</v>
      </c>
      <c r="E38" t="s">
        <v>20</v>
      </c>
      <c r="F38" t="s">
        <v>6</v>
      </c>
      <c r="G38" s="13" t="s">
        <v>73</v>
      </c>
      <c r="K38" s="1">
        <f t="shared" si="0"/>
        <v>12.9</v>
      </c>
      <c r="L38" s="1">
        <f t="shared" si="1"/>
        <v>0</v>
      </c>
      <c r="M38" s="1">
        <f t="shared" si="2"/>
        <v>0</v>
      </c>
      <c r="N38" s="1">
        <f t="shared" si="3"/>
        <v>0</v>
      </c>
      <c r="O38" s="1">
        <f t="shared" si="11"/>
        <v>12.9</v>
      </c>
      <c r="P38" s="1">
        <f t="shared" si="4"/>
        <v>0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0</v>
      </c>
      <c r="U38" s="1">
        <f t="shared" si="9"/>
        <v>0</v>
      </c>
      <c r="V38" s="1">
        <f t="shared" si="10"/>
        <v>0</v>
      </c>
    </row>
    <row r="39" spans="1:22">
      <c r="A39" s="5">
        <v>39827</v>
      </c>
      <c r="B39" s="1"/>
      <c r="D39" s="1">
        <v>40</v>
      </c>
      <c r="E39" t="s">
        <v>20</v>
      </c>
      <c r="F39" t="s">
        <v>6</v>
      </c>
      <c r="G39" s="13" t="s">
        <v>149</v>
      </c>
      <c r="K39" s="1">
        <f t="shared" si="0"/>
        <v>40</v>
      </c>
      <c r="L39" s="1">
        <f t="shared" si="1"/>
        <v>0</v>
      </c>
      <c r="M39" s="1">
        <f t="shared" si="2"/>
        <v>0</v>
      </c>
      <c r="N39" s="1">
        <f t="shared" si="3"/>
        <v>0</v>
      </c>
      <c r="O39" s="1">
        <f t="shared" si="11"/>
        <v>40</v>
      </c>
      <c r="P39" s="1">
        <f t="shared" si="4"/>
        <v>0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0</v>
      </c>
      <c r="U39" s="1">
        <f t="shared" si="9"/>
        <v>0</v>
      </c>
      <c r="V39" s="1">
        <f t="shared" si="10"/>
        <v>0</v>
      </c>
    </row>
    <row r="40" spans="1:22">
      <c r="A40" s="5">
        <v>39826</v>
      </c>
      <c r="B40" s="1"/>
      <c r="D40" s="1">
        <v>24.9</v>
      </c>
      <c r="E40" t="s">
        <v>20</v>
      </c>
      <c r="F40" t="s">
        <v>7</v>
      </c>
      <c r="G40" s="13" t="s">
        <v>398</v>
      </c>
      <c r="K40" s="1">
        <f t="shared" si="0"/>
        <v>24.9</v>
      </c>
      <c r="L40" s="1">
        <f t="shared" si="1"/>
        <v>0</v>
      </c>
      <c r="M40" s="1">
        <f t="shared" si="2"/>
        <v>0</v>
      </c>
      <c r="N40" s="1">
        <f t="shared" si="3"/>
        <v>24.9</v>
      </c>
      <c r="O40" s="1">
        <f t="shared" si="11"/>
        <v>0</v>
      </c>
      <c r="P40" s="1">
        <f t="shared" si="4"/>
        <v>0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0</v>
      </c>
      <c r="U40" s="1">
        <f t="shared" si="9"/>
        <v>0</v>
      </c>
      <c r="V40" s="1">
        <f t="shared" si="10"/>
        <v>0</v>
      </c>
    </row>
    <row r="41" spans="1:22">
      <c r="A41" s="5">
        <v>39826</v>
      </c>
      <c r="B41" s="1"/>
      <c r="D41" s="1">
        <v>30</v>
      </c>
      <c r="E41" t="s">
        <v>56</v>
      </c>
      <c r="F41" t="s">
        <v>7</v>
      </c>
      <c r="G41" s="13" t="s">
        <v>398</v>
      </c>
      <c r="K41" s="1">
        <f t="shared" si="0"/>
        <v>0</v>
      </c>
      <c r="L41" s="1">
        <f t="shared" si="1"/>
        <v>0</v>
      </c>
      <c r="M41" s="1">
        <f t="shared" si="2"/>
        <v>0</v>
      </c>
      <c r="N41" s="1">
        <f t="shared" si="3"/>
        <v>30</v>
      </c>
      <c r="O41" s="1">
        <f t="shared" si="11"/>
        <v>0</v>
      </c>
      <c r="P41" s="1">
        <f t="shared" si="4"/>
        <v>0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0</v>
      </c>
      <c r="U41" s="1">
        <f t="shared" si="9"/>
        <v>30</v>
      </c>
      <c r="V41" s="1">
        <f t="shared" si="10"/>
        <v>0</v>
      </c>
    </row>
    <row r="42" spans="1:22">
      <c r="A42" s="5">
        <v>39827</v>
      </c>
      <c r="B42" s="1"/>
      <c r="D42" s="1">
        <v>500</v>
      </c>
      <c r="E42" t="s">
        <v>33</v>
      </c>
      <c r="F42" t="s">
        <v>33</v>
      </c>
      <c r="G42" s="13" t="s">
        <v>33</v>
      </c>
      <c r="K42" s="1">
        <f t="shared" si="0"/>
        <v>0</v>
      </c>
      <c r="L42" s="1">
        <f t="shared" si="1"/>
        <v>0</v>
      </c>
      <c r="M42" s="1">
        <f t="shared" si="2"/>
        <v>0</v>
      </c>
      <c r="N42" s="1">
        <f t="shared" si="3"/>
        <v>0</v>
      </c>
      <c r="O42" s="1">
        <f t="shared" si="11"/>
        <v>0</v>
      </c>
      <c r="P42" s="1">
        <f t="shared" si="4"/>
        <v>0</v>
      </c>
      <c r="Q42" s="1">
        <f t="shared" si="5"/>
        <v>0</v>
      </c>
      <c r="R42" s="1">
        <f t="shared" si="6"/>
        <v>0</v>
      </c>
      <c r="S42" s="1">
        <f t="shared" si="7"/>
        <v>500</v>
      </c>
      <c r="T42" s="1">
        <f t="shared" si="8"/>
        <v>0</v>
      </c>
      <c r="U42" s="1">
        <f t="shared" si="9"/>
        <v>0</v>
      </c>
      <c r="V42" s="1">
        <f t="shared" si="10"/>
        <v>0</v>
      </c>
    </row>
    <row r="43" spans="1:22">
      <c r="A43" s="5">
        <v>39827</v>
      </c>
      <c r="B43" s="1"/>
      <c r="D43" s="1">
        <v>24.9</v>
      </c>
      <c r="E43" t="s">
        <v>20</v>
      </c>
      <c r="F43" t="s">
        <v>5</v>
      </c>
      <c r="G43" s="13" t="s">
        <v>276</v>
      </c>
      <c r="K43" s="1">
        <f t="shared" si="0"/>
        <v>24.9</v>
      </c>
      <c r="L43" s="1">
        <f t="shared" si="1"/>
        <v>0</v>
      </c>
      <c r="M43" s="1">
        <f t="shared" si="2"/>
        <v>0</v>
      </c>
      <c r="N43" s="1">
        <f t="shared" si="3"/>
        <v>0</v>
      </c>
      <c r="O43" s="1">
        <f t="shared" si="11"/>
        <v>0</v>
      </c>
      <c r="P43" s="1">
        <f t="shared" si="4"/>
        <v>24.9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0</v>
      </c>
      <c r="U43" s="1">
        <f t="shared" si="9"/>
        <v>0</v>
      </c>
      <c r="V43" s="1">
        <f t="shared" si="10"/>
        <v>0</v>
      </c>
    </row>
    <row r="44" spans="1:22">
      <c r="A44" s="5">
        <v>39826</v>
      </c>
      <c r="B44" s="1"/>
      <c r="D44" s="1">
        <v>44.9</v>
      </c>
      <c r="E44" t="s">
        <v>20</v>
      </c>
      <c r="F44" t="s">
        <v>7</v>
      </c>
      <c r="G44" s="13" t="s">
        <v>399</v>
      </c>
      <c r="K44" s="1">
        <f>IF(E44="lojas",D44,0)</f>
        <v>44.9</v>
      </c>
      <c r="L44" s="1">
        <f>IF(E44="lanhouse",D44,0)</f>
        <v>0</v>
      </c>
      <c r="M44" s="1">
        <f>IF(E44="celular",D44,0)</f>
        <v>0</v>
      </c>
      <c r="N44" s="1">
        <f>IF(F44="caixa",D44,0)</f>
        <v>44.9</v>
      </c>
      <c r="O44" s="1">
        <f>IF(F44="bb",D44,0)</f>
        <v>0</v>
      </c>
      <c r="P44" s="1">
        <f>IF(F44="bradesco",D44,0)</f>
        <v>0</v>
      </c>
      <c r="Q44" s="1">
        <f>IF(F44="banco real",D44,0)</f>
        <v>0</v>
      </c>
      <c r="R44" s="1">
        <f>IF(F44="itau",D44,0)</f>
        <v>0</v>
      </c>
      <c r="S44" s="1">
        <f>IF(F44="pseg",D44,0)</f>
        <v>0</v>
      </c>
      <c r="T44" s="1">
        <f>IF(C44="pessoal",B44,0)</f>
        <v>0</v>
      </c>
      <c r="U44" s="1">
        <f>IF(E44="dominios",D44,0)</f>
        <v>0</v>
      </c>
      <c r="V44" s="1">
        <f t="shared" si="10"/>
        <v>0</v>
      </c>
    </row>
    <row r="45" spans="1:22">
      <c r="A45" s="5">
        <v>39826</v>
      </c>
      <c r="B45" s="1"/>
      <c r="D45" s="1">
        <v>30</v>
      </c>
      <c r="E45" t="s">
        <v>56</v>
      </c>
      <c r="F45" t="s">
        <v>7</v>
      </c>
      <c r="G45" s="13" t="s">
        <v>399</v>
      </c>
      <c r="K45" s="1">
        <f>IF(E45="lojas",D45,0)</f>
        <v>0</v>
      </c>
      <c r="L45" s="1">
        <f>IF(E45="lanhouse",D45,0)</f>
        <v>0</v>
      </c>
      <c r="M45" s="1">
        <f>IF(E45="celular",D45,0)</f>
        <v>0</v>
      </c>
      <c r="N45" s="1">
        <f>IF(F45="caixa",D45,0)</f>
        <v>30</v>
      </c>
      <c r="O45" s="1">
        <f>IF(F45="bb",D45,0)</f>
        <v>0</v>
      </c>
      <c r="P45" s="1">
        <f>IF(F45="bradesco",D45,0)</f>
        <v>0</v>
      </c>
      <c r="Q45" s="1">
        <f>IF(F45="banco real",D45,0)</f>
        <v>0</v>
      </c>
      <c r="R45" s="1">
        <f>IF(F45="itau",D45,0)</f>
        <v>0</v>
      </c>
      <c r="S45" s="1">
        <f>IF(F45="pseg",D45,0)</f>
        <v>0</v>
      </c>
      <c r="T45" s="1">
        <f>IF(C45="pessoal",B45,0)</f>
        <v>0</v>
      </c>
      <c r="U45" s="1">
        <f>IF(E45="dominios",D45,0)</f>
        <v>30</v>
      </c>
      <c r="V45" s="1">
        <f t="shared" si="10"/>
        <v>0</v>
      </c>
    </row>
    <row r="46" spans="1:22">
      <c r="A46" s="5">
        <v>39827</v>
      </c>
      <c r="B46" s="1"/>
      <c r="D46" s="1">
        <v>25</v>
      </c>
      <c r="E46" t="s">
        <v>20</v>
      </c>
      <c r="F46" t="s">
        <v>5</v>
      </c>
      <c r="G46" s="13" t="s">
        <v>400</v>
      </c>
      <c r="K46" s="1">
        <f>IF(E46="lojas",D46,0)</f>
        <v>25</v>
      </c>
      <c r="L46" s="1">
        <f>IF(E46="lanhouse",D46,0)</f>
        <v>0</v>
      </c>
      <c r="M46" s="1">
        <f>IF(E46="celular",D46,0)</f>
        <v>0</v>
      </c>
      <c r="N46" s="1">
        <f>IF(F46="caixa",D46,0)</f>
        <v>0</v>
      </c>
      <c r="O46" s="1">
        <f>IF(F46="bb",D46,0)</f>
        <v>0</v>
      </c>
      <c r="P46" s="1">
        <f>IF(F46="bradesco",D46,0)</f>
        <v>25</v>
      </c>
      <c r="Q46" s="1">
        <f>IF(F46="banco real",D46,0)</f>
        <v>0</v>
      </c>
      <c r="R46" s="1">
        <f>IF(F46="itau",D46,0)</f>
        <v>0</v>
      </c>
      <c r="S46" s="1">
        <f>IF(F46="pseg",D46,0)</f>
        <v>0</v>
      </c>
      <c r="T46" s="1">
        <f>IF(C46="pessoal",B46,0)</f>
        <v>0</v>
      </c>
      <c r="U46" s="1">
        <f>IF(E46="dominios",D46,0)</f>
        <v>0</v>
      </c>
      <c r="V46" s="1">
        <f t="shared" si="10"/>
        <v>0</v>
      </c>
    </row>
    <row r="47" spans="1:22">
      <c r="A47" s="5">
        <v>39827</v>
      </c>
      <c r="B47" s="1"/>
      <c r="D47" s="1">
        <v>50</v>
      </c>
      <c r="E47" t="s">
        <v>20</v>
      </c>
      <c r="F47" t="s">
        <v>5</v>
      </c>
      <c r="G47" s="13" t="s">
        <v>167</v>
      </c>
      <c r="K47" s="1">
        <f>IF(E47="lojas",D47,0)</f>
        <v>50</v>
      </c>
      <c r="L47" s="1">
        <f>IF(E47="lanhouse",D47,0)</f>
        <v>0</v>
      </c>
      <c r="M47" s="1">
        <f>IF(E47="celular",D47,0)</f>
        <v>0</v>
      </c>
      <c r="N47" s="1">
        <f>IF(F47="caixa",D47,0)</f>
        <v>0</v>
      </c>
      <c r="O47" s="1">
        <f>IF(F47="bb",D47,0)</f>
        <v>0</v>
      </c>
      <c r="P47" s="1">
        <f>IF(F47="bradesco",D47,0)</f>
        <v>50</v>
      </c>
      <c r="Q47" s="1">
        <f>IF(F47="banco real",D47,0)</f>
        <v>0</v>
      </c>
      <c r="R47" s="1">
        <f>IF(F47="itau",D47,0)</f>
        <v>0</v>
      </c>
      <c r="S47" s="1">
        <f>IF(F47="pseg",D47,0)</f>
        <v>0</v>
      </c>
      <c r="T47" s="1">
        <f>IF(C47="pessoal",B47,0)</f>
        <v>0</v>
      </c>
      <c r="U47" s="1">
        <f>IF(E47="dominios",D47,0)</f>
        <v>0</v>
      </c>
      <c r="V47" s="1">
        <f t="shared" si="10"/>
        <v>0</v>
      </c>
    </row>
    <row r="48" spans="1:22">
      <c r="A48" s="5">
        <v>39827</v>
      </c>
      <c r="B48" s="1"/>
      <c r="D48" s="1">
        <v>33.9</v>
      </c>
      <c r="E48" t="s">
        <v>20</v>
      </c>
      <c r="F48" t="s">
        <v>13</v>
      </c>
      <c r="G48" s="13" t="s">
        <v>62</v>
      </c>
      <c r="K48" s="1">
        <f>IF(E48="lojas",D48,0)</f>
        <v>33.9</v>
      </c>
      <c r="L48" s="1">
        <f>IF(E48="lanhouse",D48,0)</f>
        <v>0</v>
      </c>
      <c r="M48" s="1">
        <f>IF(E48="celular",D48,0)</f>
        <v>0</v>
      </c>
      <c r="N48" s="1">
        <f>IF(F48="caixa",D48,0)</f>
        <v>0</v>
      </c>
      <c r="O48" s="1">
        <f>IF(F48="bb",D48,0)</f>
        <v>0</v>
      </c>
      <c r="P48" s="1">
        <f>IF(F48="bradesco",D48,0)</f>
        <v>0</v>
      </c>
      <c r="Q48" s="1">
        <f>IF(F48="banco real",D48,0)</f>
        <v>33.9</v>
      </c>
      <c r="R48" s="1">
        <f>IF(F48="itau",D48,0)</f>
        <v>0</v>
      </c>
      <c r="S48" s="1">
        <f>IF(F48="pseg",D48,0)</f>
        <v>0</v>
      </c>
      <c r="T48" s="1">
        <f>IF(C48="pessoal",B48,0)</f>
        <v>0</v>
      </c>
      <c r="U48" s="1">
        <f>IF(E48="dominios",D48,0)</f>
        <v>0</v>
      </c>
      <c r="V48" s="1">
        <f t="shared" si="10"/>
        <v>0</v>
      </c>
    </row>
    <row r="49" spans="1:22">
      <c r="A49" s="5">
        <v>39827</v>
      </c>
      <c r="B49" s="1"/>
      <c r="D49" s="1">
        <v>24.9</v>
      </c>
      <c r="E49" t="s">
        <v>20</v>
      </c>
      <c r="F49" t="s">
        <v>5</v>
      </c>
      <c r="G49" s="13" t="s">
        <v>64</v>
      </c>
      <c r="K49" s="1">
        <f t="shared" si="0"/>
        <v>24.9</v>
      </c>
      <c r="L49" s="1">
        <f t="shared" si="1"/>
        <v>0</v>
      </c>
      <c r="M49" s="1">
        <f t="shared" si="2"/>
        <v>0</v>
      </c>
      <c r="N49" s="1">
        <f t="shared" si="3"/>
        <v>0</v>
      </c>
      <c r="O49" s="1">
        <f t="shared" si="11"/>
        <v>0</v>
      </c>
      <c r="P49" s="1">
        <f t="shared" si="4"/>
        <v>24.9</v>
      </c>
      <c r="Q49" s="1">
        <f t="shared" si="5"/>
        <v>0</v>
      </c>
      <c r="R49" s="1">
        <f t="shared" si="6"/>
        <v>0</v>
      </c>
      <c r="S49" s="1">
        <f t="shared" si="7"/>
        <v>0</v>
      </c>
      <c r="T49" s="1">
        <f t="shared" si="8"/>
        <v>0</v>
      </c>
      <c r="U49" s="1">
        <f t="shared" si="9"/>
        <v>0</v>
      </c>
      <c r="V49" s="1">
        <f t="shared" si="10"/>
        <v>0</v>
      </c>
    </row>
    <row r="50" spans="1:22">
      <c r="A50" s="5">
        <v>39826</v>
      </c>
      <c r="B50" s="1"/>
      <c r="D50" s="1">
        <v>24.9</v>
      </c>
      <c r="E50" t="s">
        <v>20</v>
      </c>
      <c r="F50" t="s">
        <v>6</v>
      </c>
      <c r="G50" s="13" t="s">
        <v>401</v>
      </c>
      <c r="K50" s="1">
        <f t="shared" si="0"/>
        <v>24.9</v>
      </c>
      <c r="L50" s="1">
        <f t="shared" si="1"/>
        <v>0</v>
      </c>
      <c r="M50" s="1">
        <f t="shared" si="2"/>
        <v>0</v>
      </c>
      <c r="N50" s="1">
        <f t="shared" si="3"/>
        <v>0</v>
      </c>
      <c r="O50" s="1">
        <f t="shared" si="11"/>
        <v>24.9</v>
      </c>
      <c r="P50" s="1">
        <f t="shared" si="4"/>
        <v>0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0</v>
      </c>
      <c r="U50" s="1">
        <f t="shared" si="9"/>
        <v>0</v>
      </c>
      <c r="V50" s="1">
        <f t="shared" si="10"/>
        <v>0</v>
      </c>
    </row>
    <row r="51" spans="1:22">
      <c r="A51" s="5">
        <v>39826</v>
      </c>
      <c r="B51" s="1"/>
      <c r="D51" s="1">
        <v>24.9</v>
      </c>
      <c r="E51" t="s">
        <v>20</v>
      </c>
      <c r="F51" t="s">
        <v>6</v>
      </c>
      <c r="G51" s="13" t="s">
        <v>402</v>
      </c>
      <c r="H51" s="1"/>
      <c r="K51" s="1">
        <f t="shared" si="0"/>
        <v>24.9</v>
      </c>
      <c r="L51" s="1">
        <f t="shared" si="1"/>
        <v>0</v>
      </c>
      <c r="M51" s="1">
        <f t="shared" si="2"/>
        <v>0</v>
      </c>
      <c r="N51" s="1">
        <f t="shared" si="3"/>
        <v>0</v>
      </c>
      <c r="O51" s="1">
        <f t="shared" si="11"/>
        <v>24.9</v>
      </c>
      <c r="P51" s="1">
        <f t="shared" si="4"/>
        <v>0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0</v>
      </c>
      <c r="U51" s="1">
        <f t="shared" si="9"/>
        <v>0</v>
      </c>
      <c r="V51" s="1">
        <f t="shared" si="10"/>
        <v>0</v>
      </c>
    </row>
    <row r="52" spans="1:22">
      <c r="A52" s="5">
        <v>39828</v>
      </c>
      <c r="B52" s="1"/>
      <c r="D52" s="1">
        <v>22.9</v>
      </c>
      <c r="E52" t="s">
        <v>20</v>
      </c>
      <c r="F52" t="s">
        <v>7</v>
      </c>
      <c r="G52" s="13" t="s">
        <v>179</v>
      </c>
      <c r="K52" s="1">
        <f t="shared" si="0"/>
        <v>22.9</v>
      </c>
      <c r="L52" s="1">
        <f t="shared" si="1"/>
        <v>0</v>
      </c>
      <c r="M52" s="1">
        <f t="shared" si="2"/>
        <v>0</v>
      </c>
      <c r="N52" s="1">
        <f t="shared" si="3"/>
        <v>22.9</v>
      </c>
      <c r="O52" s="1">
        <f t="shared" si="11"/>
        <v>0</v>
      </c>
      <c r="P52" s="1">
        <f t="shared" si="4"/>
        <v>0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0</v>
      </c>
      <c r="U52" s="1">
        <f t="shared" si="9"/>
        <v>0</v>
      </c>
      <c r="V52" s="1">
        <f t="shared" si="10"/>
        <v>0</v>
      </c>
    </row>
    <row r="53" spans="1:22">
      <c r="A53" s="5">
        <v>39830</v>
      </c>
      <c r="B53" s="1"/>
      <c r="D53" s="1">
        <v>24.9</v>
      </c>
      <c r="E53" t="s">
        <v>20</v>
      </c>
      <c r="F53" t="s">
        <v>5</v>
      </c>
      <c r="G53" s="13" t="s">
        <v>262</v>
      </c>
      <c r="K53" s="1">
        <f t="shared" si="0"/>
        <v>24.9</v>
      </c>
      <c r="L53" s="1">
        <f t="shared" si="1"/>
        <v>0</v>
      </c>
      <c r="M53" s="1">
        <f t="shared" si="2"/>
        <v>0</v>
      </c>
      <c r="N53" s="1">
        <f t="shared" si="3"/>
        <v>0</v>
      </c>
      <c r="O53" s="1">
        <f t="shared" si="11"/>
        <v>0</v>
      </c>
      <c r="P53" s="1">
        <f t="shared" si="4"/>
        <v>24.9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0</v>
      </c>
      <c r="U53" s="1">
        <f t="shared" si="9"/>
        <v>0</v>
      </c>
      <c r="V53" s="1">
        <f t="shared" si="10"/>
        <v>0</v>
      </c>
    </row>
    <row r="54" spans="1:22">
      <c r="A54" s="5">
        <v>39829</v>
      </c>
      <c r="B54" s="1"/>
      <c r="D54" s="1">
        <v>44.9</v>
      </c>
      <c r="E54" t="s">
        <v>20</v>
      </c>
      <c r="F54" t="s">
        <v>7</v>
      </c>
      <c r="G54" s="13" t="s">
        <v>403</v>
      </c>
      <c r="K54" s="1">
        <f t="shared" si="0"/>
        <v>44.9</v>
      </c>
      <c r="L54" s="1">
        <f t="shared" si="1"/>
        <v>0</v>
      </c>
      <c r="M54" s="1">
        <f t="shared" si="2"/>
        <v>0</v>
      </c>
      <c r="N54" s="1">
        <f t="shared" si="3"/>
        <v>44.9</v>
      </c>
      <c r="O54" s="1">
        <f t="shared" si="11"/>
        <v>0</v>
      </c>
      <c r="P54" s="1">
        <f t="shared" si="4"/>
        <v>0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0</v>
      </c>
      <c r="U54" s="1">
        <f t="shared" si="9"/>
        <v>0</v>
      </c>
      <c r="V54" s="1">
        <f t="shared" si="10"/>
        <v>0</v>
      </c>
    </row>
    <row r="55" spans="1:22">
      <c r="A55" s="5">
        <v>39829</v>
      </c>
      <c r="B55" s="1"/>
      <c r="D55" s="1">
        <v>24.9</v>
      </c>
      <c r="E55" t="s">
        <v>20</v>
      </c>
      <c r="F55" t="s">
        <v>8</v>
      </c>
      <c r="G55" s="13" t="s">
        <v>200</v>
      </c>
      <c r="K55" s="1">
        <f t="shared" si="0"/>
        <v>24.9</v>
      </c>
      <c r="L55" s="1">
        <f t="shared" si="1"/>
        <v>0</v>
      </c>
      <c r="M55" s="1">
        <f t="shared" si="2"/>
        <v>0</v>
      </c>
      <c r="N55" s="1">
        <f t="shared" si="3"/>
        <v>0</v>
      </c>
      <c r="O55" s="1">
        <f t="shared" si="11"/>
        <v>0</v>
      </c>
      <c r="P55" s="1">
        <f t="shared" si="4"/>
        <v>0</v>
      </c>
      <c r="Q55" s="1">
        <f t="shared" si="5"/>
        <v>0</v>
      </c>
      <c r="R55" s="1">
        <f t="shared" si="6"/>
        <v>24.9</v>
      </c>
      <c r="S55" s="1">
        <f t="shared" si="7"/>
        <v>0</v>
      </c>
      <c r="T55" s="1">
        <f t="shared" si="8"/>
        <v>0</v>
      </c>
      <c r="U55" s="1">
        <f t="shared" si="9"/>
        <v>0</v>
      </c>
      <c r="V55" s="1">
        <f t="shared" si="10"/>
        <v>0</v>
      </c>
    </row>
    <row r="56" spans="1:22">
      <c r="A56" s="5">
        <v>39829</v>
      </c>
      <c r="B56" s="1"/>
      <c r="D56" s="1">
        <v>24.9</v>
      </c>
      <c r="E56" t="s">
        <v>20</v>
      </c>
      <c r="F56" t="s">
        <v>8</v>
      </c>
      <c r="G56" s="13" t="s">
        <v>404</v>
      </c>
      <c r="K56" s="1">
        <f t="shared" si="0"/>
        <v>24.9</v>
      </c>
      <c r="L56" s="1">
        <f t="shared" si="1"/>
        <v>0</v>
      </c>
      <c r="M56" s="1">
        <f t="shared" si="2"/>
        <v>0</v>
      </c>
      <c r="N56" s="1">
        <f t="shared" si="3"/>
        <v>0</v>
      </c>
      <c r="O56" s="1">
        <f t="shared" si="11"/>
        <v>0</v>
      </c>
      <c r="P56" s="1">
        <f t="shared" si="4"/>
        <v>0</v>
      </c>
      <c r="Q56" s="1">
        <f t="shared" si="5"/>
        <v>0</v>
      </c>
      <c r="R56" s="1">
        <f t="shared" si="6"/>
        <v>24.9</v>
      </c>
      <c r="S56" s="1">
        <f t="shared" si="7"/>
        <v>0</v>
      </c>
      <c r="T56" s="1">
        <f t="shared" si="8"/>
        <v>0</v>
      </c>
      <c r="U56" s="1">
        <f t="shared" si="9"/>
        <v>0</v>
      </c>
      <c r="V56" s="1">
        <f t="shared" si="10"/>
        <v>0</v>
      </c>
    </row>
    <row r="57" spans="1:22">
      <c r="A57" s="5">
        <v>39829</v>
      </c>
      <c r="B57" s="1"/>
      <c r="D57" s="1">
        <v>40</v>
      </c>
      <c r="E57" t="s">
        <v>56</v>
      </c>
      <c r="F57" t="s">
        <v>6</v>
      </c>
      <c r="G57" s="13" t="s">
        <v>63</v>
      </c>
      <c r="K57" s="1">
        <f t="shared" si="0"/>
        <v>0</v>
      </c>
      <c r="L57" s="1">
        <f t="shared" si="1"/>
        <v>0</v>
      </c>
      <c r="M57" s="1">
        <f t="shared" si="2"/>
        <v>0</v>
      </c>
      <c r="N57" s="1">
        <f t="shared" si="3"/>
        <v>0</v>
      </c>
      <c r="O57" s="1">
        <f t="shared" si="11"/>
        <v>40</v>
      </c>
      <c r="P57" s="1">
        <f t="shared" si="4"/>
        <v>0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0</v>
      </c>
      <c r="U57" s="1">
        <f t="shared" si="9"/>
        <v>40</v>
      </c>
      <c r="V57" s="1">
        <f t="shared" si="10"/>
        <v>0</v>
      </c>
    </row>
    <row r="58" spans="1:22">
      <c r="A58" s="5">
        <v>39829</v>
      </c>
      <c r="B58" s="1"/>
      <c r="D58" s="1">
        <v>24.9</v>
      </c>
      <c r="E58" t="s">
        <v>20</v>
      </c>
      <c r="F58" t="s">
        <v>6</v>
      </c>
      <c r="G58" s="13" t="s">
        <v>63</v>
      </c>
      <c r="K58" s="1">
        <f t="shared" si="0"/>
        <v>24.9</v>
      </c>
      <c r="L58" s="1">
        <f t="shared" si="1"/>
        <v>0</v>
      </c>
      <c r="M58" s="1">
        <f t="shared" si="2"/>
        <v>0</v>
      </c>
      <c r="N58" s="1">
        <f t="shared" si="3"/>
        <v>0</v>
      </c>
      <c r="O58" s="1">
        <f t="shared" si="11"/>
        <v>24.9</v>
      </c>
      <c r="P58" s="1">
        <f t="shared" si="4"/>
        <v>0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0</v>
      </c>
      <c r="U58" s="1">
        <f t="shared" si="9"/>
        <v>0</v>
      </c>
      <c r="V58" s="1">
        <f t="shared" si="10"/>
        <v>0</v>
      </c>
    </row>
    <row r="59" spans="1:22">
      <c r="A59" s="5">
        <v>39832</v>
      </c>
      <c r="B59" s="1"/>
      <c r="D59" s="1">
        <v>24.9</v>
      </c>
      <c r="E59" t="s">
        <v>20</v>
      </c>
      <c r="F59" t="s">
        <v>6</v>
      </c>
      <c r="G59" s="13" t="s">
        <v>382</v>
      </c>
      <c r="K59" s="1">
        <f t="shared" si="0"/>
        <v>24.9</v>
      </c>
      <c r="L59" s="1">
        <f t="shared" si="1"/>
        <v>0</v>
      </c>
      <c r="M59" s="1">
        <f t="shared" si="2"/>
        <v>0</v>
      </c>
      <c r="N59" s="1">
        <f t="shared" si="3"/>
        <v>0</v>
      </c>
      <c r="O59" s="1">
        <f t="shared" si="11"/>
        <v>24.9</v>
      </c>
      <c r="P59" s="1">
        <f t="shared" si="4"/>
        <v>0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0</v>
      </c>
      <c r="U59" s="1">
        <f t="shared" si="9"/>
        <v>0</v>
      </c>
      <c r="V59" s="1">
        <f t="shared" si="10"/>
        <v>0</v>
      </c>
    </row>
    <row r="60" spans="1:22">
      <c r="A60" s="5">
        <v>39832</v>
      </c>
      <c r="B60" s="1"/>
      <c r="D60" s="1">
        <v>24.9</v>
      </c>
      <c r="E60" t="s">
        <v>20</v>
      </c>
      <c r="F60" t="s">
        <v>7</v>
      </c>
      <c r="G60" s="13" t="s">
        <v>358</v>
      </c>
      <c r="H60" s="1"/>
      <c r="K60" s="1">
        <f t="shared" si="0"/>
        <v>24.9</v>
      </c>
      <c r="L60" s="1">
        <f t="shared" si="1"/>
        <v>0</v>
      </c>
      <c r="M60" s="1">
        <f t="shared" si="2"/>
        <v>0</v>
      </c>
      <c r="N60" s="1">
        <f t="shared" si="3"/>
        <v>24.9</v>
      </c>
      <c r="O60" s="1">
        <f t="shared" si="11"/>
        <v>0</v>
      </c>
      <c r="P60" s="1">
        <f t="shared" si="4"/>
        <v>0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0</v>
      </c>
      <c r="U60" s="1">
        <f t="shared" si="9"/>
        <v>0</v>
      </c>
      <c r="V60" s="1">
        <f t="shared" si="10"/>
        <v>0</v>
      </c>
    </row>
    <row r="61" spans="1:22">
      <c r="A61" s="5">
        <v>39832</v>
      </c>
      <c r="B61" s="1"/>
      <c r="D61" s="1">
        <v>44.9</v>
      </c>
      <c r="E61" t="s">
        <v>20</v>
      </c>
      <c r="F61" t="s">
        <v>6</v>
      </c>
      <c r="G61" s="13" t="s">
        <v>244</v>
      </c>
      <c r="H61" s="1"/>
      <c r="K61" s="1">
        <f t="shared" si="0"/>
        <v>44.9</v>
      </c>
      <c r="L61" s="1">
        <f t="shared" si="1"/>
        <v>0</v>
      </c>
      <c r="M61" s="1">
        <f t="shared" si="2"/>
        <v>0</v>
      </c>
      <c r="N61" s="1">
        <f t="shared" si="3"/>
        <v>0</v>
      </c>
      <c r="O61" s="1">
        <f t="shared" si="11"/>
        <v>44.9</v>
      </c>
      <c r="P61" s="1">
        <f t="shared" si="4"/>
        <v>0</v>
      </c>
      <c r="Q61" s="1">
        <f t="shared" si="5"/>
        <v>0</v>
      </c>
      <c r="R61" s="1">
        <f t="shared" si="6"/>
        <v>0</v>
      </c>
      <c r="S61" s="1">
        <f t="shared" si="7"/>
        <v>0</v>
      </c>
      <c r="T61" s="1">
        <f t="shared" si="8"/>
        <v>0</v>
      </c>
      <c r="U61" s="1">
        <f t="shared" si="9"/>
        <v>0</v>
      </c>
      <c r="V61" s="1">
        <f t="shared" si="10"/>
        <v>0</v>
      </c>
    </row>
    <row r="62" spans="1:22">
      <c r="A62" s="5">
        <v>39832</v>
      </c>
      <c r="B62" s="1"/>
      <c r="D62" s="1">
        <v>24.9</v>
      </c>
      <c r="E62" t="s">
        <v>20</v>
      </c>
      <c r="F62" t="s">
        <v>6</v>
      </c>
      <c r="G62" s="13" t="s">
        <v>176</v>
      </c>
      <c r="H62" s="1"/>
      <c r="K62" s="1">
        <f t="shared" si="0"/>
        <v>24.9</v>
      </c>
      <c r="L62" s="1">
        <f t="shared" si="1"/>
        <v>0</v>
      </c>
      <c r="M62" s="1">
        <f t="shared" si="2"/>
        <v>0</v>
      </c>
      <c r="N62" s="1">
        <f t="shared" si="3"/>
        <v>0</v>
      </c>
      <c r="O62" s="1">
        <f t="shared" si="11"/>
        <v>24.9</v>
      </c>
      <c r="P62" s="1">
        <f t="shared" si="4"/>
        <v>0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0</v>
      </c>
      <c r="U62" s="1">
        <f t="shared" si="9"/>
        <v>0</v>
      </c>
      <c r="V62" s="1">
        <f t="shared" si="10"/>
        <v>0</v>
      </c>
    </row>
    <row r="63" spans="1:22">
      <c r="A63" s="5">
        <v>39832</v>
      </c>
      <c r="B63" s="1"/>
      <c r="D63" s="1">
        <v>24.9</v>
      </c>
      <c r="E63" t="s">
        <v>20</v>
      </c>
      <c r="F63" t="s">
        <v>13</v>
      </c>
      <c r="G63" s="13" t="s">
        <v>361</v>
      </c>
      <c r="H63" s="1"/>
      <c r="K63" s="1">
        <f t="shared" si="0"/>
        <v>24.9</v>
      </c>
      <c r="L63" s="1">
        <f t="shared" si="1"/>
        <v>0</v>
      </c>
      <c r="M63" s="1">
        <f t="shared" si="2"/>
        <v>0</v>
      </c>
      <c r="N63" s="1">
        <f t="shared" si="3"/>
        <v>0</v>
      </c>
      <c r="O63" s="1">
        <f t="shared" si="11"/>
        <v>0</v>
      </c>
      <c r="P63" s="1">
        <f t="shared" si="4"/>
        <v>0</v>
      </c>
      <c r="Q63" s="1">
        <f t="shared" si="5"/>
        <v>24.9</v>
      </c>
      <c r="R63" s="1">
        <f t="shared" si="6"/>
        <v>0</v>
      </c>
      <c r="S63" s="1">
        <f t="shared" si="7"/>
        <v>0</v>
      </c>
      <c r="T63" s="1">
        <f t="shared" si="8"/>
        <v>0</v>
      </c>
      <c r="U63" s="1">
        <f t="shared" si="9"/>
        <v>0</v>
      </c>
      <c r="V63" s="1">
        <f t="shared" si="10"/>
        <v>0</v>
      </c>
    </row>
    <row r="64" spans="1:22">
      <c r="A64" s="5">
        <v>39832</v>
      </c>
      <c r="B64" s="1"/>
      <c r="D64" s="1">
        <v>44.9</v>
      </c>
      <c r="E64" t="s">
        <v>20</v>
      </c>
      <c r="F64" t="s">
        <v>8</v>
      </c>
      <c r="G64" s="13" t="s">
        <v>375</v>
      </c>
      <c r="K64" s="1">
        <f t="shared" si="0"/>
        <v>44.9</v>
      </c>
      <c r="L64" s="1">
        <f t="shared" si="1"/>
        <v>0</v>
      </c>
      <c r="M64" s="1">
        <f t="shared" si="2"/>
        <v>0</v>
      </c>
      <c r="N64" s="1">
        <f t="shared" si="3"/>
        <v>0</v>
      </c>
      <c r="O64" s="1">
        <f t="shared" si="11"/>
        <v>0</v>
      </c>
      <c r="P64" s="1">
        <f t="shared" si="4"/>
        <v>0</v>
      </c>
      <c r="Q64" s="1">
        <f t="shared" si="5"/>
        <v>0</v>
      </c>
      <c r="R64" s="1">
        <f t="shared" si="6"/>
        <v>44.9</v>
      </c>
      <c r="S64" s="1">
        <f t="shared" si="7"/>
        <v>0</v>
      </c>
      <c r="T64" s="1">
        <f t="shared" si="8"/>
        <v>0</v>
      </c>
      <c r="U64" s="1">
        <f t="shared" si="9"/>
        <v>0</v>
      </c>
      <c r="V64" s="1">
        <f t="shared" si="10"/>
        <v>0</v>
      </c>
    </row>
    <row r="65" spans="1:22">
      <c r="A65" s="5">
        <v>39832</v>
      </c>
      <c r="B65" s="1"/>
      <c r="D65" s="1">
        <v>44.9</v>
      </c>
      <c r="E65" t="s">
        <v>20</v>
      </c>
      <c r="F65" t="s">
        <v>5</v>
      </c>
      <c r="G65" s="13" t="s">
        <v>76</v>
      </c>
      <c r="H65" s="13"/>
      <c r="K65" s="1">
        <f t="shared" si="0"/>
        <v>44.9</v>
      </c>
      <c r="L65" s="1">
        <f t="shared" si="1"/>
        <v>0</v>
      </c>
      <c r="M65" s="1">
        <f t="shared" si="2"/>
        <v>0</v>
      </c>
      <c r="N65" s="1">
        <f t="shared" si="3"/>
        <v>0</v>
      </c>
      <c r="O65" s="1">
        <f t="shared" si="11"/>
        <v>0</v>
      </c>
      <c r="P65" s="1">
        <f t="shared" si="4"/>
        <v>44.9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0</v>
      </c>
      <c r="U65" s="1">
        <f t="shared" si="9"/>
        <v>0</v>
      </c>
      <c r="V65" s="1">
        <f t="shared" si="10"/>
        <v>0</v>
      </c>
    </row>
    <row r="66" spans="1:22">
      <c r="A66" s="5">
        <v>39832</v>
      </c>
      <c r="B66" s="1"/>
      <c r="D66" s="1">
        <v>29.9</v>
      </c>
      <c r="E66" t="s">
        <v>20</v>
      </c>
      <c r="F66" t="s">
        <v>6</v>
      </c>
      <c r="G66" s="13" t="s">
        <v>397</v>
      </c>
      <c r="H66" s="13"/>
      <c r="K66" s="1">
        <f t="shared" si="0"/>
        <v>29.9</v>
      </c>
      <c r="L66" s="1">
        <f t="shared" si="1"/>
        <v>0</v>
      </c>
      <c r="M66" s="1">
        <f t="shared" si="2"/>
        <v>0</v>
      </c>
      <c r="N66" s="1">
        <f t="shared" si="3"/>
        <v>0</v>
      </c>
      <c r="O66" s="1">
        <f t="shared" si="11"/>
        <v>29.9</v>
      </c>
      <c r="P66" s="1">
        <f t="shared" si="4"/>
        <v>0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0</v>
      </c>
      <c r="U66" s="1">
        <f t="shared" si="9"/>
        <v>0</v>
      </c>
      <c r="V66" s="1">
        <f t="shared" si="10"/>
        <v>0</v>
      </c>
    </row>
    <row r="67" spans="1:22">
      <c r="A67" s="5">
        <v>39833</v>
      </c>
      <c r="B67" s="1"/>
      <c r="D67" s="1">
        <v>19.899999999999999</v>
      </c>
      <c r="E67" t="s">
        <v>20</v>
      </c>
      <c r="F67" t="s">
        <v>8</v>
      </c>
      <c r="G67" t="s">
        <v>405</v>
      </c>
      <c r="K67" s="1">
        <f t="shared" ref="K67:K130" si="12">IF(E67="lojas",D67,0)</f>
        <v>19.899999999999999</v>
      </c>
      <c r="L67" s="1">
        <f t="shared" ref="L67:L130" si="13">IF(E67="lanhouse",D67,0)</f>
        <v>0</v>
      </c>
      <c r="M67" s="1">
        <f t="shared" ref="M67:M130" si="14">IF(E67="celular",D67,0)</f>
        <v>0</v>
      </c>
      <c r="N67" s="1">
        <f>IF(G67="caixa",D67,0)</f>
        <v>0</v>
      </c>
      <c r="O67" s="1">
        <f>IF(G67="bb",D67,0)</f>
        <v>0</v>
      </c>
      <c r="P67" s="1">
        <f>IF(G67="bradesco",D67,0)</f>
        <v>0</v>
      </c>
      <c r="Q67" s="1">
        <f>IF(G67="banco real",D67,0)</f>
        <v>0</v>
      </c>
      <c r="R67" s="1">
        <f>IF(G67="itau",D67,0)</f>
        <v>0</v>
      </c>
      <c r="S67" s="1">
        <f>IF(G67="pseg",D67,0)</f>
        <v>0</v>
      </c>
      <c r="T67" s="1">
        <f t="shared" ref="T67:T130" si="15">IF(C67="pessoal",B67,0)</f>
        <v>0</v>
      </c>
      <c r="U67" s="1">
        <f t="shared" ref="U67:U130" si="16">IF(E67="dominios",D67,0)</f>
        <v>0</v>
      </c>
      <c r="V67" s="1">
        <f t="shared" ref="V67:V130" si="17">IF(C67="publicidade",B67,0)</f>
        <v>0</v>
      </c>
    </row>
    <row r="68" spans="1:22">
      <c r="A68" s="5">
        <v>39833</v>
      </c>
      <c r="B68" s="1"/>
      <c r="D68" s="1">
        <v>24.9</v>
      </c>
      <c r="E68" t="s">
        <v>20</v>
      </c>
      <c r="F68" t="s">
        <v>6</v>
      </c>
      <c r="G68" s="13" t="s">
        <v>379</v>
      </c>
      <c r="H68" s="13"/>
      <c r="K68" s="1">
        <f t="shared" si="12"/>
        <v>24.9</v>
      </c>
      <c r="L68" s="1">
        <f t="shared" si="13"/>
        <v>0</v>
      </c>
      <c r="M68" s="1">
        <f t="shared" si="14"/>
        <v>0</v>
      </c>
      <c r="N68" s="1">
        <f t="shared" ref="N68:N130" si="18">IF(F68="caixa",D68,0)</f>
        <v>0</v>
      </c>
      <c r="O68" s="1">
        <f t="shared" ref="O68:O131" si="19">IF(F68="bb",D68,0)</f>
        <v>24.9</v>
      </c>
      <c r="P68" s="1">
        <f t="shared" ref="P68:P130" si="20">IF(F68="bradesco",D68,0)</f>
        <v>0</v>
      </c>
      <c r="Q68" s="1">
        <f t="shared" ref="Q68:Q130" si="21">IF(F68="banco real",D68,0)</f>
        <v>0</v>
      </c>
      <c r="R68" s="1">
        <f t="shared" ref="R68:R130" si="22">IF(F68="itau",D68,0)</f>
        <v>0</v>
      </c>
      <c r="S68" s="1">
        <f t="shared" ref="S68:S130" si="23">IF(F68="pseg",D68,0)</f>
        <v>0</v>
      </c>
      <c r="T68" s="1">
        <f t="shared" si="15"/>
        <v>0</v>
      </c>
      <c r="U68" s="1">
        <f t="shared" si="16"/>
        <v>0</v>
      </c>
      <c r="V68" s="1">
        <f t="shared" si="17"/>
        <v>0</v>
      </c>
    </row>
    <row r="69" spans="1:22">
      <c r="A69" s="5">
        <v>39833</v>
      </c>
      <c r="B69" s="1"/>
      <c r="D69" s="1">
        <v>24.9</v>
      </c>
      <c r="E69" t="s">
        <v>20</v>
      </c>
      <c r="F69" t="s">
        <v>8</v>
      </c>
      <c r="G69" s="13" t="s">
        <v>158</v>
      </c>
      <c r="H69" s="13"/>
      <c r="K69" s="1">
        <f t="shared" si="12"/>
        <v>24.9</v>
      </c>
      <c r="L69" s="1">
        <f t="shared" si="13"/>
        <v>0</v>
      </c>
      <c r="M69" s="1">
        <f t="shared" si="14"/>
        <v>0</v>
      </c>
      <c r="N69" s="1">
        <f t="shared" si="18"/>
        <v>0</v>
      </c>
      <c r="O69" s="1">
        <f t="shared" si="19"/>
        <v>0</v>
      </c>
      <c r="P69" s="1">
        <f t="shared" si="20"/>
        <v>0</v>
      </c>
      <c r="Q69" s="1">
        <f t="shared" si="21"/>
        <v>0</v>
      </c>
      <c r="R69" s="1">
        <f t="shared" si="22"/>
        <v>24.9</v>
      </c>
      <c r="S69" s="1">
        <f t="shared" si="23"/>
        <v>0</v>
      </c>
      <c r="T69" s="1">
        <f t="shared" si="15"/>
        <v>0</v>
      </c>
      <c r="U69" s="1">
        <f t="shared" si="16"/>
        <v>0</v>
      </c>
      <c r="V69" s="1">
        <f t="shared" si="17"/>
        <v>0</v>
      </c>
    </row>
    <row r="70" spans="1:22">
      <c r="A70" s="5">
        <v>39833</v>
      </c>
      <c r="B70" s="1"/>
      <c r="D70" s="1">
        <v>44.9</v>
      </c>
      <c r="E70" t="s">
        <v>20</v>
      </c>
      <c r="F70" t="s">
        <v>8</v>
      </c>
      <c r="G70" s="13" t="s">
        <v>336</v>
      </c>
      <c r="H70" s="13"/>
      <c r="K70" s="1">
        <f t="shared" si="12"/>
        <v>44.9</v>
      </c>
      <c r="L70" s="1">
        <f t="shared" si="13"/>
        <v>0</v>
      </c>
      <c r="M70" s="1">
        <f t="shared" si="14"/>
        <v>0</v>
      </c>
      <c r="N70" s="1">
        <f t="shared" si="18"/>
        <v>0</v>
      </c>
      <c r="O70" s="1">
        <f t="shared" si="19"/>
        <v>0</v>
      </c>
      <c r="P70" s="1">
        <f t="shared" si="20"/>
        <v>0</v>
      </c>
      <c r="Q70" s="1">
        <f t="shared" si="21"/>
        <v>0</v>
      </c>
      <c r="R70" s="1">
        <f t="shared" si="22"/>
        <v>44.9</v>
      </c>
      <c r="S70" s="1">
        <f t="shared" si="23"/>
        <v>0</v>
      </c>
      <c r="T70" s="1">
        <f t="shared" si="15"/>
        <v>0</v>
      </c>
      <c r="U70" s="1">
        <f t="shared" si="16"/>
        <v>0</v>
      </c>
      <c r="V70" s="1">
        <f t="shared" si="17"/>
        <v>0</v>
      </c>
    </row>
    <row r="71" spans="1:22">
      <c r="A71" s="5">
        <v>39833</v>
      </c>
      <c r="B71" s="1"/>
      <c r="D71" s="1">
        <v>24.9</v>
      </c>
      <c r="E71" t="s">
        <v>20</v>
      </c>
      <c r="F71" t="s">
        <v>7</v>
      </c>
      <c r="G71" s="13" t="s">
        <v>293</v>
      </c>
      <c r="H71" s="13"/>
      <c r="K71" s="1">
        <f t="shared" si="12"/>
        <v>24.9</v>
      </c>
      <c r="L71" s="1">
        <f t="shared" si="13"/>
        <v>0</v>
      </c>
      <c r="M71" s="1">
        <f t="shared" si="14"/>
        <v>0</v>
      </c>
      <c r="N71" s="1">
        <f t="shared" si="18"/>
        <v>24.9</v>
      </c>
      <c r="O71" s="1">
        <f t="shared" si="19"/>
        <v>0</v>
      </c>
      <c r="P71" s="1">
        <f t="shared" si="20"/>
        <v>0</v>
      </c>
      <c r="Q71" s="1">
        <f t="shared" si="21"/>
        <v>0</v>
      </c>
      <c r="R71" s="1">
        <f t="shared" si="22"/>
        <v>0</v>
      </c>
      <c r="S71" s="1">
        <f t="shared" si="23"/>
        <v>0</v>
      </c>
      <c r="T71" s="1">
        <f t="shared" si="15"/>
        <v>0</v>
      </c>
      <c r="U71" s="1">
        <f t="shared" si="16"/>
        <v>0</v>
      </c>
      <c r="V71" s="1">
        <f t="shared" si="17"/>
        <v>0</v>
      </c>
    </row>
    <row r="72" spans="1:22">
      <c r="A72" s="5">
        <v>39833</v>
      </c>
      <c r="B72" s="1"/>
      <c r="D72" s="1">
        <v>24.9</v>
      </c>
      <c r="E72" t="s">
        <v>20</v>
      </c>
      <c r="F72" s="13" t="s">
        <v>7</v>
      </c>
      <c r="G72" s="13" t="s">
        <v>406</v>
      </c>
      <c r="H72" s="13"/>
      <c r="K72" s="1">
        <f t="shared" si="12"/>
        <v>24.9</v>
      </c>
      <c r="L72" s="1">
        <f t="shared" si="13"/>
        <v>0</v>
      </c>
      <c r="M72" s="1">
        <f t="shared" si="14"/>
        <v>0</v>
      </c>
      <c r="N72" s="1">
        <f t="shared" si="18"/>
        <v>24.9</v>
      </c>
      <c r="O72" s="1">
        <f t="shared" si="19"/>
        <v>0</v>
      </c>
      <c r="P72" s="1">
        <f t="shared" si="20"/>
        <v>0</v>
      </c>
      <c r="Q72" s="1">
        <f t="shared" si="21"/>
        <v>0</v>
      </c>
      <c r="R72" s="1">
        <f t="shared" si="22"/>
        <v>0</v>
      </c>
      <c r="S72" s="1">
        <f t="shared" si="23"/>
        <v>0</v>
      </c>
      <c r="T72" s="1">
        <f t="shared" si="15"/>
        <v>0</v>
      </c>
      <c r="U72" s="1">
        <f t="shared" si="16"/>
        <v>0</v>
      </c>
      <c r="V72" s="1">
        <f t="shared" si="17"/>
        <v>0</v>
      </c>
    </row>
    <row r="73" spans="1:22">
      <c r="A73" s="5">
        <v>39833</v>
      </c>
      <c r="B73" s="1"/>
      <c r="D73" s="1">
        <v>30</v>
      </c>
      <c r="E73" t="s">
        <v>56</v>
      </c>
      <c r="F73" t="s">
        <v>7</v>
      </c>
      <c r="G73" s="13" t="s">
        <v>406</v>
      </c>
      <c r="H73" s="13"/>
      <c r="K73" s="1">
        <f t="shared" si="12"/>
        <v>0</v>
      </c>
      <c r="L73" s="1">
        <f t="shared" si="13"/>
        <v>0</v>
      </c>
      <c r="M73" s="1">
        <f t="shared" si="14"/>
        <v>0</v>
      </c>
      <c r="N73" s="1">
        <f t="shared" si="18"/>
        <v>30</v>
      </c>
      <c r="O73" s="1">
        <f t="shared" si="19"/>
        <v>0</v>
      </c>
      <c r="P73" s="1">
        <f t="shared" si="20"/>
        <v>0</v>
      </c>
      <c r="Q73" s="1">
        <f t="shared" si="21"/>
        <v>0</v>
      </c>
      <c r="R73" s="1">
        <f t="shared" si="22"/>
        <v>0</v>
      </c>
      <c r="S73" s="1">
        <f t="shared" si="23"/>
        <v>0</v>
      </c>
      <c r="T73" s="1">
        <f t="shared" si="15"/>
        <v>0</v>
      </c>
      <c r="U73" s="1">
        <f t="shared" si="16"/>
        <v>30</v>
      </c>
      <c r="V73" s="1">
        <f t="shared" si="17"/>
        <v>0</v>
      </c>
    </row>
    <row r="74" spans="1:22">
      <c r="A74" s="5">
        <v>39834</v>
      </c>
      <c r="B74" s="1"/>
      <c r="D74" s="1">
        <v>44.9</v>
      </c>
      <c r="E74" t="s">
        <v>20</v>
      </c>
      <c r="F74" t="s">
        <v>5</v>
      </c>
      <c r="G74" s="13" t="s">
        <v>407</v>
      </c>
      <c r="K74" s="1">
        <f t="shared" si="12"/>
        <v>44.9</v>
      </c>
      <c r="L74" s="1">
        <f t="shared" si="13"/>
        <v>0</v>
      </c>
      <c r="M74" s="1">
        <f t="shared" si="14"/>
        <v>0</v>
      </c>
      <c r="N74" s="1">
        <f t="shared" si="18"/>
        <v>0</v>
      </c>
      <c r="O74" s="1">
        <f t="shared" si="19"/>
        <v>0</v>
      </c>
      <c r="P74" s="1">
        <f t="shared" si="20"/>
        <v>44.9</v>
      </c>
      <c r="Q74" s="1">
        <f t="shared" si="21"/>
        <v>0</v>
      </c>
      <c r="R74" s="1">
        <f t="shared" si="22"/>
        <v>0</v>
      </c>
      <c r="S74" s="1">
        <f t="shared" si="23"/>
        <v>0</v>
      </c>
      <c r="T74" s="1">
        <f t="shared" si="15"/>
        <v>0</v>
      </c>
      <c r="U74" s="1">
        <f t="shared" si="16"/>
        <v>0</v>
      </c>
      <c r="V74" s="1">
        <f t="shared" si="17"/>
        <v>0</v>
      </c>
    </row>
    <row r="75" spans="1:22">
      <c r="A75" s="5">
        <v>39834</v>
      </c>
      <c r="B75" s="1"/>
      <c r="D75" s="1">
        <v>20.9</v>
      </c>
      <c r="E75" t="s">
        <v>20</v>
      </c>
      <c r="F75" t="s">
        <v>8</v>
      </c>
      <c r="G75" s="13" t="s">
        <v>267</v>
      </c>
      <c r="K75" s="1">
        <f t="shared" si="12"/>
        <v>20.9</v>
      </c>
      <c r="L75" s="1">
        <f t="shared" si="13"/>
        <v>0</v>
      </c>
      <c r="M75" s="1">
        <f t="shared" si="14"/>
        <v>0</v>
      </c>
      <c r="N75" s="1">
        <f>IF(G75="caixa",D75,0)</f>
        <v>0</v>
      </c>
      <c r="O75" s="1">
        <f>IF(G75="bb",D75,0)</f>
        <v>0</v>
      </c>
      <c r="P75" s="1">
        <f>IF(G75="bradesco",D75,0)</f>
        <v>0</v>
      </c>
      <c r="Q75" s="1">
        <f>IF(G75="banco real",D75,0)</f>
        <v>0</v>
      </c>
      <c r="R75" s="1">
        <f>IF(G75="itau",D75,0)</f>
        <v>0</v>
      </c>
      <c r="S75" s="1">
        <f>IF(G75="pseg",D75,0)</f>
        <v>0</v>
      </c>
      <c r="T75" s="1">
        <f t="shared" si="15"/>
        <v>0</v>
      </c>
      <c r="U75" s="1">
        <f t="shared" si="16"/>
        <v>0</v>
      </c>
      <c r="V75" s="1">
        <f t="shared" si="17"/>
        <v>0</v>
      </c>
    </row>
    <row r="76" spans="1:22">
      <c r="A76" s="5">
        <v>39834</v>
      </c>
      <c r="B76" s="1"/>
      <c r="D76" s="1">
        <v>24.9</v>
      </c>
      <c r="E76" t="s">
        <v>20</v>
      </c>
      <c r="F76" t="s">
        <v>8</v>
      </c>
      <c r="G76" s="13" t="s">
        <v>77</v>
      </c>
      <c r="H76" s="13"/>
      <c r="K76" s="1">
        <f t="shared" si="12"/>
        <v>24.9</v>
      </c>
      <c r="L76" s="1">
        <f t="shared" si="13"/>
        <v>0</v>
      </c>
      <c r="M76" s="1">
        <f t="shared" si="14"/>
        <v>0</v>
      </c>
      <c r="N76" s="1">
        <f t="shared" si="18"/>
        <v>0</v>
      </c>
      <c r="O76" s="1">
        <f t="shared" si="19"/>
        <v>0</v>
      </c>
      <c r="P76" s="1">
        <f t="shared" si="20"/>
        <v>0</v>
      </c>
      <c r="Q76" s="1">
        <f t="shared" si="21"/>
        <v>0</v>
      </c>
      <c r="R76" s="1">
        <f t="shared" si="22"/>
        <v>24.9</v>
      </c>
      <c r="S76" s="1">
        <f t="shared" si="23"/>
        <v>0</v>
      </c>
      <c r="T76" s="1">
        <f t="shared" si="15"/>
        <v>0</v>
      </c>
      <c r="U76" s="1">
        <f t="shared" si="16"/>
        <v>0</v>
      </c>
      <c r="V76" s="1">
        <f t="shared" si="17"/>
        <v>0</v>
      </c>
    </row>
    <row r="77" spans="1:22">
      <c r="A77" s="5">
        <v>39835</v>
      </c>
      <c r="B77" s="1"/>
      <c r="D77" s="1">
        <v>26.9</v>
      </c>
      <c r="E77" t="s">
        <v>20</v>
      </c>
      <c r="F77" t="s">
        <v>5</v>
      </c>
      <c r="G77" s="13" t="s">
        <v>154</v>
      </c>
      <c r="H77" s="13"/>
      <c r="K77" s="1">
        <f t="shared" si="12"/>
        <v>26.9</v>
      </c>
      <c r="L77" s="1">
        <f t="shared" si="13"/>
        <v>0</v>
      </c>
      <c r="M77" s="1">
        <f t="shared" si="14"/>
        <v>0</v>
      </c>
      <c r="N77" s="1">
        <f t="shared" si="18"/>
        <v>0</v>
      </c>
      <c r="O77" s="1">
        <f t="shared" si="19"/>
        <v>0</v>
      </c>
      <c r="P77" s="1">
        <f t="shared" si="20"/>
        <v>26.9</v>
      </c>
      <c r="Q77" s="1">
        <f t="shared" si="21"/>
        <v>0</v>
      </c>
      <c r="R77" s="1">
        <f t="shared" si="22"/>
        <v>0</v>
      </c>
      <c r="S77" s="1">
        <f t="shared" si="23"/>
        <v>0</v>
      </c>
      <c r="T77" s="1">
        <f t="shared" si="15"/>
        <v>0</v>
      </c>
      <c r="U77" s="1">
        <f t="shared" si="16"/>
        <v>0</v>
      </c>
      <c r="V77" s="1">
        <f t="shared" si="17"/>
        <v>0</v>
      </c>
    </row>
    <row r="78" spans="1:22">
      <c r="A78" s="5">
        <v>39835</v>
      </c>
      <c r="B78" s="1"/>
      <c r="D78" s="1">
        <v>40</v>
      </c>
      <c r="E78" t="s">
        <v>56</v>
      </c>
      <c r="F78" t="s">
        <v>5</v>
      </c>
      <c r="G78" t="s">
        <v>408</v>
      </c>
      <c r="H78" s="1"/>
      <c r="K78" s="1">
        <f t="shared" si="12"/>
        <v>0</v>
      </c>
      <c r="L78" s="1">
        <f t="shared" si="13"/>
        <v>0</v>
      </c>
      <c r="M78" s="1">
        <f t="shared" si="14"/>
        <v>0</v>
      </c>
      <c r="N78" s="1">
        <f>IF(G78="caixa",D78,0)</f>
        <v>0</v>
      </c>
      <c r="O78" s="1">
        <f>IF(G78="bb",D78,0)</f>
        <v>0</v>
      </c>
      <c r="P78" s="1">
        <f>IF(G78="bradesco",D78,0)</f>
        <v>0</v>
      </c>
      <c r="Q78" s="1">
        <f>IF(G78="banco real",D78,0)</f>
        <v>0</v>
      </c>
      <c r="R78" s="1">
        <f>IF(G78="itau",D78,0)</f>
        <v>0</v>
      </c>
      <c r="S78" s="1">
        <f>IF(G78="pseg",D78,0)</f>
        <v>0</v>
      </c>
      <c r="T78" s="1">
        <f t="shared" si="15"/>
        <v>0</v>
      </c>
      <c r="U78" s="1">
        <f t="shared" si="16"/>
        <v>40</v>
      </c>
      <c r="V78" s="1">
        <f t="shared" si="17"/>
        <v>0</v>
      </c>
    </row>
    <row r="79" spans="1:22">
      <c r="A79" s="5">
        <v>39835</v>
      </c>
      <c r="B79" s="1"/>
      <c r="D79" s="1">
        <v>24.9</v>
      </c>
      <c r="E79" t="s">
        <v>20</v>
      </c>
      <c r="F79" t="s">
        <v>13</v>
      </c>
      <c r="G79" s="13" t="s">
        <v>70</v>
      </c>
      <c r="H79" s="13"/>
      <c r="K79" s="1">
        <f t="shared" si="12"/>
        <v>24.9</v>
      </c>
      <c r="L79" s="1">
        <f t="shared" si="13"/>
        <v>0</v>
      </c>
      <c r="M79" s="1">
        <f t="shared" si="14"/>
        <v>0</v>
      </c>
      <c r="N79" s="1">
        <f t="shared" si="18"/>
        <v>0</v>
      </c>
      <c r="O79" s="1">
        <f t="shared" si="19"/>
        <v>0</v>
      </c>
      <c r="P79" s="1">
        <f t="shared" si="20"/>
        <v>0</v>
      </c>
      <c r="Q79" s="1">
        <f t="shared" si="21"/>
        <v>24.9</v>
      </c>
      <c r="R79" s="1">
        <f t="shared" si="22"/>
        <v>0</v>
      </c>
      <c r="S79" s="1">
        <f t="shared" si="23"/>
        <v>0</v>
      </c>
      <c r="T79" s="1">
        <f t="shared" si="15"/>
        <v>0</v>
      </c>
      <c r="U79" s="1">
        <f t="shared" si="16"/>
        <v>0</v>
      </c>
      <c r="V79" s="1">
        <f t="shared" si="17"/>
        <v>0</v>
      </c>
    </row>
    <row r="80" spans="1:22">
      <c r="A80" s="5">
        <v>39836</v>
      </c>
      <c r="B80" s="1"/>
      <c r="D80" s="1">
        <v>24.9</v>
      </c>
      <c r="E80" t="s">
        <v>20</v>
      </c>
      <c r="F80" t="s">
        <v>8</v>
      </c>
      <c r="G80" s="13" t="s">
        <v>305</v>
      </c>
      <c r="K80" s="1">
        <f t="shared" si="12"/>
        <v>24.9</v>
      </c>
      <c r="L80" s="1">
        <f t="shared" si="13"/>
        <v>0</v>
      </c>
      <c r="M80" s="1">
        <f t="shared" si="14"/>
        <v>0</v>
      </c>
      <c r="N80" s="1">
        <f t="shared" si="18"/>
        <v>0</v>
      </c>
      <c r="O80" s="1">
        <f t="shared" si="19"/>
        <v>0</v>
      </c>
      <c r="P80" s="1">
        <f t="shared" si="20"/>
        <v>0</v>
      </c>
      <c r="Q80" s="1">
        <f t="shared" si="21"/>
        <v>0</v>
      </c>
      <c r="R80" s="1">
        <f t="shared" si="22"/>
        <v>24.9</v>
      </c>
      <c r="S80" s="1">
        <f t="shared" si="23"/>
        <v>0</v>
      </c>
      <c r="T80" s="1">
        <f t="shared" si="15"/>
        <v>0</v>
      </c>
      <c r="U80" s="1">
        <f t="shared" si="16"/>
        <v>0</v>
      </c>
      <c r="V80" s="1">
        <f t="shared" si="17"/>
        <v>0</v>
      </c>
    </row>
    <row r="81" spans="1:22">
      <c r="A81" s="5">
        <v>39835</v>
      </c>
      <c r="B81" s="1"/>
      <c r="D81" s="1">
        <v>30</v>
      </c>
      <c r="E81" t="s">
        <v>20</v>
      </c>
      <c r="F81" t="s">
        <v>5</v>
      </c>
      <c r="G81" s="13" t="s">
        <v>409</v>
      </c>
      <c r="H81" s="13"/>
      <c r="K81" s="1">
        <f t="shared" si="12"/>
        <v>30</v>
      </c>
      <c r="L81" s="1">
        <f t="shared" si="13"/>
        <v>0</v>
      </c>
      <c r="M81" s="1">
        <f t="shared" si="14"/>
        <v>0</v>
      </c>
      <c r="N81" s="1">
        <f t="shared" si="18"/>
        <v>0</v>
      </c>
      <c r="O81" s="1">
        <f t="shared" si="19"/>
        <v>0</v>
      </c>
      <c r="P81" s="1">
        <f t="shared" si="20"/>
        <v>30</v>
      </c>
      <c r="Q81" s="1">
        <f t="shared" si="21"/>
        <v>0</v>
      </c>
      <c r="R81" s="1">
        <f t="shared" si="22"/>
        <v>0</v>
      </c>
      <c r="S81" s="1">
        <f t="shared" si="23"/>
        <v>0</v>
      </c>
      <c r="T81" s="1">
        <f t="shared" si="15"/>
        <v>0</v>
      </c>
      <c r="U81" s="1">
        <f t="shared" si="16"/>
        <v>0</v>
      </c>
      <c r="V81" s="1">
        <f t="shared" si="17"/>
        <v>0</v>
      </c>
    </row>
    <row r="82" spans="1:22">
      <c r="A82" s="5">
        <v>39835</v>
      </c>
      <c r="B82" s="1"/>
      <c r="D82" s="1">
        <v>19.899999999999999</v>
      </c>
      <c r="E82" t="s">
        <v>20</v>
      </c>
      <c r="F82" t="s">
        <v>5</v>
      </c>
      <c r="G82" s="13" t="s">
        <v>410</v>
      </c>
      <c r="H82" s="13"/>
      <c r="K82" s="1">
        <f t="shared" si="12"/>
        <v>19.899999999999999</v>
      </c>
      <c r="L82" s="1">
        <f t="shared" si="13"/>
        <v>0</v>
      </c>
      <c r="M82" s="1">
        <f t="shared" si="14"/>
        <v>0</v>
      </c>
      <c r="N82" s="1">
        <f t="shared" si="18"/>
        <v>0</v>
      </c>
      <c r="O82" s="1">
        <f t="shared" si="19"/>
        <v>0</v>
      </c>
      <c r="P82" s="1">
        <f t="shared" si="20"/>
        <v>19.899999999999999</v>
      </c>
      <c r="Q82" s="1">
        <f t="shared" si="21"/>
        <v>0</v>
      </c>
      <c r="R82" s="1">
        <f t="shared" si="22"/>
        <v>0</v>
      </c>
      <c r="S82" s="1">
        <f t="shared" si="23"/>
        <v>0</v>
      </c>
      <c r="T82" s="1">
        <f t="shared" si="15"/>
        <v>0</v>
      </c>
      <c r="U82" s="1">
        <f t="shared" si="16"/>
        <v>0</v>
      </c>
      <c r="V82" s="1">
        <f t="shared" si="17"/>
        <v>0</v>
      </c>
    </row>
    <row r="83" spans="1:22">
      <c r="A83" s="5">
        <v>39835</v>
      </c>
      <c r="B83" s="1"/>
      <c r="D83" s="1">
        <v>44.9</v>
      </c>
      <c r="E83" t="s">
        <v>20</v>
      </c>
      <c r="F83" t="s">
        <v>13</v>
      </c>
      <c r="G83" s="13" t="s">
        <v>351</v>
      </c>
      <c r="K83" s="1">
        <f t="shared" si="12"/>
        <v>44.9</v>
      </c>
      <c r="L83" s="1">
        <f t="shared" si="13"/>
        <v>0</v>
      </c>
      <c r="M83" s="1">
        <f t="shared" si="14"/>
        <v>0</v>
      </c>
      <c r="N83" s="1">
        <f t="shared" si="18"/>
        <v>0</v>
      </c>
      <c r="O83" s="1">
        <f t="shared" si="19"/>
        <v>0</v>
      </c>
      <c r="P83" s="1">
        <f t="shared" si="20"/>
        <v>0</v>
      </c>
      <c r="Q83" s="1">
        <f t="shared" si="21"/>
        <v>44.9</v>
      </c>
      <c r="R83" s="1">
        <f t="shared" si="22"/>
        <v>0</v>
      </c>
      <c r="S83" s="1">
        <f t="shared" si="23"/>
        <v>0</v>
      </c>
      <c r="T83" s="1">
        <f t="shared" si="15"/>
        <v>0</v>
      </c>
      <c r="U83" s="1">
        <f t="shared" si="16"/>
        <v>0</v>
      </c>
      <c r="V83" s="1">
        <f t="shared" si="17"/>
        <v>0</v>
      </c>
    </row>
    <row r="84" spans="1:22">
      <c r="A84" s="5">
        <v>39835</v>
      </c>
      <c r="B84" s="1"/>
      <c r="D84" s="1">
        <v>24.9</v>
      </c>
      <c r="E84" t="s">
        <v>20</v>
      </c>
      <c r="F84" t="s">
        <v>6</v>
      </c>
      <c r="G84" s="13" t="s">
        <v>411</v>
      </c>
      <c r="K84" s="1">
        <f t="shared" si="12"/>
        <v>24.9</v>
      </c>
      <c r="L84" s="1">
        <f t="shared" si="13"/>
        <v>0</v>
      </c>
      <c r="M84" s="1">
        <f t="shared" si="14"/>
        <v>0</v>
      </c>
      <c r="N84" s="1">
        <f t="shared" si="18"/>
        <v>0</v>
      </c>
      <c r="O84" s="1">
        <f t="shared" si="19"/>
        <v>24.9</v>
      </c>
      <c r="P84" s="1">
        <f t="shared" si="20"/>
        <v>0</v>
      </c>
      <c r="Q84" s="1">
        <f t="shared" si="21"/>
        <v>0</v>
      </c>
      <c r="R84" s="1">
        <f t="shared" si="22"/>
        <v>0</v>
      </c>
      <c r="S84" s="1">
        <f t="shared" si="23"/>
        <v>0</v>
      </c>
      <c r="T84" s="1">
        <f t="shared" si="15"/>
        <v>0</v>
      </c>
      <c r="U84" s="1">
        <f t="shared" si="16"/>
        <v>0</v>
      </c>
      <c r="V84" s="1">
        <f t="shared" si="17"/>
        <v>0</v>
      </c>
    </row>
    <row r="85" spans="1:22">
      <c r="A85" s="5">
        <v>39835</v>
      </c>
      <c r="B85" s="1"/>
      <c r="D85" s="1">
        <v>24.9</v>
      </c>
      <c r="E85" t="s">
        <v>20</v>
      </c>
      <c r="F85" t="s">
        <v>5</v>
      </c>
      <c r="G85" s="13" t="s">
        <v>412</v>
      </c>
      <c r="K85" s="1">
        <f t="shared" si="12"/>
        <v>24.9</v>
      </c>
      <c r="L85" s="1">
        <f t="shared" si="13"/>
        <v>0</v>
      </c>
      <c r="M85" s="1">
        <f t="shared" si="14"/>
        <v>0</v>
      </c>
      <c r="N85" s="1">
        <f t="shared" si="18"/>
        <v>0</v>
      </c>
      <c r="O85" s="1">
        <f t="shared" si="19"/>
        <v>0</v>
      </c>
      <c r="P85" s="1">
        <f t="shared" si="20"/>
        <v>24.9</v>
      </c>
      <c r="Q85" s="1">
        <f t="shared" si="21"/>
        <v>0</v>
      </c>
      <c r="R85" s="1">
        <f t="shared" si="22"/>
        <v>0</v>
      </c>
      <c r="S85" s="1">
        <f t="shared" si="23"/>
        <v>0</v>
      </c>
      <c r="T85" s="1">
        <f t="shared" si="15"/>
        <v>0</v>
      </c>
      <c r="U85" s="1">
        <f t="shared" si="16"/>
        <v>0</v>
      </c>
      <c r="V85" s="1">
        <f t="shared" si="17"/>
        <v>0</v>
      </c>
    </row>
    <row r="86" spans="1:22">
      <c r="A86" s="5">
        <v>39835</v>
      </c>
      <c r="B86" s="1"/>
      <c r="D86" s="1">
        <v>30</v>
      </c>
      <c r="E86" t="s">
        <v>56</v>
      </c>
      <c r="F86" t="s">
        <v>5</v>
      </c>
      <c r="G86" s="13" t="s">
        <v>412</v>
      </c>
      <c r="K86" s="1">
        <f t="shared" si="12"/>
        <v>0</v>
      </c>
      <c r="L86" s="1">
        <f t="shared" si="13"/>
        <v>0</v>
      </c>
      <c r="M86" s="1">
        <f t="shared" si="14"/>
        <v>0</v>
      </c>
      <c r="N86" s="1">
        <f t="shared" si="18"/>
        <v>0</v>
      </c>
      <c r="O86" s="1">
        <f t="shared" si="19"/>
        <v>0</v>
      </c>
      <c r="P86" s="1">
        <f t="shared" si="20"/>
        <v>30</v>
      </c>
      <c r="Q86" s="1">
        <f t="shared" si="21"/>
        <v>0</v>
      </c>
      <c r="R86" s="1">
        <f t="shared" si="22"/>
        <v>0</v>
      </c>
      <c r="S86" s="1">
        <f t="shared" si="23"/>
        <v>0</v>
      </c>
      <c r="T86" s="1">
        <f t="shared" si="15"/>
        <v>0</v>
      </c>
      <c r="U86" s="1">
        <f t="shared" si="16"/>
        <v>30</v>
      </c>
      <c r="V86" s="1">
        <f t="shared" si="17"/>
        <v>0</v>
      </c>
    </row>
    <row r="87" spans="1:22">
      <c r="A87" s="5">
        <v>39835</v>
      </c>
      <c r="B87" s="1"/>
      <c r="D87" s="1">
        <v>24.9</v>
      </c>
      <c r="E87" t="s">
        <v>20</v>
      </c>
      <c r="F87" t="s">
        <v>8</v>
      </c>
      <c r="G87" s="13" t="s">
        <v>208</v>
      </c>
      <c r="K87" s="1">
        <f t="shared" si="12"/>
        <v>24.9</v>
      </c>
      <c r="L87" s="1">
        <f t="shared" si="13"/>
        <v>0</v>
      </c>
      <c r="M87" s="1">
        <f t="shared" si="14"/>
        <v>0</v>
      </c>
      <c r="N87" s="1">
        <f t="shared" si="18"/>
        <v>0</v>
      </c>
      <c r="O87" s="1">
        <f t="shared" si="19"/>
        <v>0</v>
      </c>
      <c r="P87" s="1">
        <f t="shared" si="20"/>
        <v>0</v>
      </c>
      <c r="Q87" s="1">
        <f t="shared" si="21"/>
        <v>0</v>
      </c>
      <c r="R87" s="1">
        <f t="shared" si="22"/>
        <v>24.9</v>
      </c>
      <c r="S87" s="1">
        <f t="shared" si="23"/>
        <v>0</v>
      </c>
      <c r="T87" s="1">
        <f t="shared" si="15"/>
        <v>0</v>
      </c>
      <c r="U87" s="1">
        <f t="shared" si="16"/>
        <v>0</v>
      </c>
      <c r="V87" s="1">
        <f t="shared" si="17"/>
        <v>0</v>
      </c>
    </row>
    <row r="88" spans="1:22">
      <c r="A88" s="5">
        <v>39836</v>
      </c>
      <c r="B88" s="1"/>
      <c r="D88" s="1">
        <v>9.9</v>
      </c>
      <c r="E88" t="s">
        <v>20</v>
      </c>
      <c r="F88" t="s">
        <v>5</v>
      </c>
      <c r="G88" s="13" t="s">
        <v>205</v>
      </c>
      <c r="K88" s="1">
        <f t="shared" si="12"/>
        <v>9.9</v>
      </c>
      <c r="L88" s="1">
        <f t="shared" si="13"/>
        <v>0</v>
      </c>
      <c r="M88" s="1">
        <f t="shared" si="14"/>
        <v>0</v>
      </c>
      <c r="N88" s="1">
        <f t="shared" si="18"/>
        <v>0</v>
      </c>
      <c r="O88" s="1">
        <f t="shared" si="19"/>
        <v>0</v>
      </c>
      <c r="P88" s="1">
        <f t="shared" si="20"/>
        <v>9.9</v>
      </c>
      <c r="Q88" s="1">
        <f t="shared" si="21"/>
        <v>0</v>
      </c>
      <c r="R88" s="1">
        <f t="shared" si="22"/>
        <v>0</v>
      </c>
      <c r="S88" s="1">
        <f t="shared" si="23"/>
        <v>0</v>
      </c>
      <c r="T88" s="1">
        <f t="shared" si="15"/>
        <v>0</v>
      </c>
      <c r="U88" s="1">
        <f t="shared" si="16"/>
        <v>0</v>
      </c>
      <c r="V88" s="1">
        <f t="shared" si="17"/>
        <v>0</v>
      </c>
    </row>
    <row r="89" spans="1:22">
      <c r="A89" s="5">
        <v>39836</v>
      </c>
      <c r="B89" s="1"/>
      <c r="D89" s="1">
        <v>24.9</v>
      </c>
      <c r="E89" t="s">
        <v>20</v>
      </c>
      <c r="F89" t="s">
        <v>8</v>
      </c>
      <c r="G89" s="13" t="s">
        <v>203</v>
      </c>
      <c r="H89" s="13"/>
      <c r="K89" s="1">
        <f t="shared" si="12"/>
        <v>24.9</v>
      </c>
      <c r="L89" s="1">
        <f t="shared" si="13"/>
        <v>0</v>
      </c>
      <c r="M89" s="1">
        <f t="shared" si="14"/>
        <v>0</v>
      </c>
      <c r="N89" s="1">
        <f t="shared" si="18"/>
        <v>0</v>
      </c>
      <c r="O89" s="1">
        <f t="shared" si="19"/>
        <v>0</v>
      </c>
      <c r="P89" s="1">
        <f t="shared" si="20"/>
        <v>0</v>
      </c>
      <c r="Q89" s="1">
        <f t="shared" si="21"/>
        <v>0</v>
      </c>
      <c r="R89" s="1">
        <f t="shared" si="22"/>
        <v>24.9</v>
      </c>
      <c r="S89" s="1">
        <f t="shared" si="23"/>
        <v>0</v>
      </c>
      <c r="T89" s="1">
        <f t="shared" si="15"/>
        <v>0</v>
      </c>
      <c r="U89" s="1">
        <f t="shared" si="16"/>
        <v>0</v>
      </c>
      <c r="V89" s="1">
        <f t="shared" si="17"/>
        <v>0</v>
      </c>
    </row>
    <row r="90" spans="1:22">
      <c r="A90" s="5">
        <v>39839</v>
      </c>
      <c r="B90" s="1"/>
      <c r="D90" s="1">
        <v>40</v>
      </c>
      <c r="E90" t="s">
        <v>56</v>
      </c>
      <c r="F90" t="s">
        <v>6</v>
      </c>
      <c r="G90" s="13" t="s">
        <v>74</v>
      </c>
      <c r="K90" s="1">
        <f t="shared" si="12"/>
        <v>0</v>
      </c>
      <c r="L90" s="1">
        <f t="shared" si="13"/>
        <v>0</v>
      </c>
      <c r="M90" s="1">
        <f t="shared" si="14"/>
        <v>0</v>
      </c>
      <c r="N90" s="1">
        <f t="shared" si="18"/>
        <v>0</v>
      </c>
      <c r="O90" s="1">
        <f t="shared" si="19"/>
        <v>40</v>
      </c>
      <c r="P90" s="1">
        <f t="shared" si="20"/>
        <v>0</v>
      </c>
      <c r="Q90" s="1">
        <f t="shared" si="21"/>
        <v>0</v>
      </c>
      <c r="R90" s="1">
        <f t="shared" si="22"/>
        <v>0</v>
      </c>
      <c r="S90" s="1">
        <f t="shared" si="23"/>
        <v>0</v>
      </c>
      <c r="T90" s="1">
        <f t="shared" si="15"/>
        <v>0</v>
      </c>
      <c r="U90" s="1">
        <f t="shared" si="16"/>
        <v>40</v>
      </c>
      <c r="V90" s="1">
        <f t="shared" si="17"/>
        <v>0</v>
      </c>
    </row>
    <row r="91" spans="1:22">
      <c r="A91" s="5">
        <v>39839</v>
      </c>
      <c r="B91" s="1"/>
      <c r="D91" s="1">
        <v>24.9</v>
      </c>
      <c r="E91" t="s">
        <v>20</v>
      </c>
      <c r="F91" t="s">
        <v>5</v>
      </c>
      <c r="G91" s="13" t="s">
        <v>413</v>
      </c>
      <c r="K91" s="1">
        <f t="shared" si="12"/>
        <v>24.9</v>
      </c>
      <c r="L91" s="1">
        <f>IF(E91="lanhouse",#REF!,0)</f>
        <v>0</v>
      </c>
      <c r="M91" s="1">
        <f>IF(E91="celular",#REF!,0)</f>
        <v>0</v>
      </c>
      <c r="N91" s="1">
        <f>IF(F91="caixa",#REF!,0)</f>
        <v>0</v>
      </c>
      <c r="O91" s="1">
        <f t="shared" si="19"/>
        <v>0</v>
      </c>
      <c r="P91" s="1" t="e">
        <f>IF(F91="bradesco",#REF!,0)</f>
        <v>#REF!</v>
      </c>
      <c r="Q91" s="1">
        <f>IF(F91="banco real",#REF!,0)</f>
        <v>0</v>
      </c>
      <c r="R91" s="1">
        <f t="shared" si="22"/>
        <v>0</v>
      </c>
      <c r="S91" s="1">
        <f>IF(F91="pseg",#REF!,0)</f>
        <v>0</v>
      </c>
      <c r="T91" s="1">
        <f t="shared" si="15"/>
        <v>0</v>
      </c>
      <c r="U91" s="1">
        <f t="shared" si="16"/>
        <v>0</v>
      </c>
      <c r="V91" s="1">
        <f t="shared" si="17"/>
        <v>0</v>
      </c>
    </row>
    <row r="92" spans="1:22">
      <c r="A92" s="5">
        <v>39839</v>
      </c>
      <c r="B92" s="1"/>
      <c r="D92" s="1">
        <v>24.9</v>
      </c>
      <c r="E92" t="s">
        <v>20</v>
      </c>
      <c r="F92" t="s">
        <v>6</v>
      </c>
      <c r="G92" s="13" t="s">
        <v>119</v>
      </c>
      <c r="K92" s="1">
        <f t="shared" si="12"/>
        <v>24.9</v>
      </c>
      <c r="L92" s="1">
        <f t="shared" si="13"/>
        <v>0</v>
      </c>
      <c r="M92" s="1">
        <f t="shared" si="14"/>
        <v>0</v>
      </c>
      <c r="N92" s="1">
        <f t="shared" si="18"/>
        <v>0</v>
      </c>
      <c r="O92" s="1">
        <f t="shared" si="19"/>
        <v>24.9</v>
      </c>
      <c r="P92" s="1">
        <f t="shared" si="20"/>
        <v>0</v>
      </c>
      <c r="Q92" s="1">
        <f t="shared" si="21"/>
        <v>0</v>
      </c>
      <c r="R92" s="1">
        <f t="shared" si="22"/>
        <v>0</v>
      </c>
      <c r="S92" s="1">
        <f t="shared" si="23"/>
        <v>0</v>
      </c>
      <c r="T92" s="1">
        <f t="shared" si="15"/>
        <v>0</v>
      </c>
      <c r="U92" s="1">
        <f t="shared" si="16"/>
        <v>0</v>
      </c>
      <c r="V92" s="1">
        <f t="shared" si="17"/>
        <v>0</v>
      </c>
    </row>
    <row r="93" spans="1:22">
      <c r="A93" s="5">
        <v>39839</v>
      </c>
      <c r="B93" s="1"/>
      <c r="D93" s="1">
        <v>24.9</v>
      </c>
      <c r="E93" t="s">
        <v>20</v>
      </c>
      <c r="F93" t="s">
        <v>5</v>
      </c>
      <c r="G93" s="13" t="s">
        <v>342</v>
      </c>
      <c r="K93" s="1">
        <f t="shared" si="12"/>
        <v>24.9</v>
      </c>
      <c r="L93" s="1">
        <f t="shared" si="13"/>
        <v>0</v>
      </c>
      <c r="M93" s="1">
        <f t="shared" si="14"/>
        <v>0</v>
      </c>
      <c r="N93" s="1">
        <f t="shared" si="18"/>
        <v>0</v>
      </c>
      <c r="O93" s="1">
        <f t="shared" si="19"/>
        <v>0</v>
      </c>
      <c r="P93" s="1">
        <f t="shared" si="20"/>
        <v>24.9</v>
      </c>
      <c r="Q93" s="1">
        <f t="shared" si="21"/>
        <v>0</v>
      </c>
      <c r="R93" s="1">
        <f t="shared" si="22"/>
        <v>0</v>
      </c>
      <c r="S93" s="1">
        <f t="shared" si="23"/>
        <v>0</v>
      </c>
      <c r="T93" s="1">
        <f t="shared" si="15"/>
        <v>0</v>
      </c>
      <c r="U93" s="1">
        <f t="shared" si="16"/>
        <v>0</v>
      </c>
      <c r="V93" s="1">
        <f t="shared" si="17"/>
        <v>0</v>
      </c>
    </row>
    <row r="94" spans="1:22">
      <c r="A94" s="5">
        <v>39839</v>
      </c>
      <c r="B94" s="1"/>
      <c r="D94" s="1">
        <v>9.9</v>
      </c>
      <c r="E94" t="s">
        <v>20</v>
      </c>
      <c r="F94" t="s">
        <v>7</v>
      </c>
      <c r="G94" s="13" t="s">
        <v>168</v>
      </c>
      <c r="K94" s="1">
        <f t="shared" si="12"/>
        <v>9.9</v>
      </c>
      <c r="L94" s="1">
        <f t="shared" si="13"/>
        <v>0</v>
      </c>
      <c r="M94" s="1">
        <f t="shared" si="14"/>
        <v>0</v>
      </c>
      <c r="N94" s="1">
        <f t="shared" si="18"/>
        <v>9.9</v>
      </c>
      <c r="O94" s="1">
        <f t="shared" si="19"/>
        <v>0</v>
      </c>
      <c r="P94" s="1">
        <f t="shared" si="20"/>
        <v>0</v>
      </c>
      <c r="Q94" s="1">
        <f t="shared" si="21"/>
        <v>0</v>
      </c>
      <c r="R94" s="1">
        <f t="shared" si="22"/>
        <v>0</v>
      </c>
      <c r="S94" s="1">
        <f t="shared" si="23"/>
        <v>0</v>
      </c>
      <c r="T94" s="1">
        <f t="shared" si="15"/>
        <v>0</v>
      </c>
      <c r="U94" s="1">
        <f t="shared" si="16"/>
        <v>0</v>
      </c>
      <c r="V94" s="1">
        <f t="shared" si="17"/>
        <v>0</v>
      </c>
    </row>
    <row r="95" spans="1:22">
      <c r="A95" s="5">
        <v>39839</v>
      </c>
      <c r="B95" s="1"/>
      <c r="D95" s="1">
        <v>44.9</v>
      </c>
      <c r="E95" t="s">
        <v>20</v>
      </c>
      <c r="F95" t="s">
        <v>5</v>
      </c>
      <c r="G95" s="13" t="s">
        <v>302</v>
      </c>
      <c r="K95" s="1">
        <f t="shared" si="12"/>
        <v>44.9</v>
      </c>
      <c r="L95" s="1">
        <f t="shared" si="13"/>
        <v>0</v>
      </c>
      <c r="M95" s="1">
        <f t="shared" si="14"/>
        <v>0</v>
      </c>
      <c r="N95" s="1">
        <f t="shared" si="18"/>
        <v>0</v>
      </c>
      <c r="O95" s="1">
        <f t="shared" si="19"/>
        <v>0</v>
      </c>
      <c r="P95" s="1">
        <f t="shared" si="20"/>
        <v>44.9</v>
      </c>
      <c r="Q95" s="1">
        <f t="shared" si="21"/>
        <v>0</v>
      </c>
      <c r="R95" s="1">
        <f t="shared" si="22"/>
        <v>0</v>
      </c>
      <c r="S95" s="1">
        <f t="shared" si="23"/>
        <v>0</v>
      </c>
      <c r="T95" s="1">
        <f t="shared" si="15"/>
        <v>0</v>
      </c>
      <c r="U95" s="1">
        <f t="shared" si="16"/>
        <v>0</v>
      </c>
      <c r="V95" s="1">
        <f t="shared" si="17"/>
        <v>0</v>
      </c>
    </row>
    <row r="96" spans="1:22">
      <c r="A96" s="5">
        <v>39839</v>
      </c>
      <c r="B96" s="1"/>
      <c r="D96" s="1">
        <v>34</v>
      </c>
      <c r="E96" t="s">
        <v>20</v>
      </c>
      <c r="F96" t="s">
        <v>7</v>
      </c>
      <c r="G96" s="13" t="s">
        <v>414</v>
      </c>
      <c r="K96" s="1">
        <f t="shared" si="12"/>
        <v>34</v>
      </c>
      <c r="L96" s="1">
        <f t="shared" si="13"/>
        <v>0</v>
      </c>
      <c r="M96" s="1">
        <f t="shared" si="14"/>
        <v>0</v>
      </c>
      <c r="N96" s="1">
        <f t="shared" si="18"/>
        <v>34</v>
      </c>
      <c r="O96" s="1">
        <f t="shared" si="19"/>
        <v>0</v>
      </c>
      <c r="P96" s="1">
        <f t="shared" si="20"/>
        <v>0</v>
      </c>
      <c r="Q96" s="1">
        <f t="shared" si="21"/>
        <v>0</v>
      </c>
      <c r="R96" s="1">
        <f t="shared" si="22"/>
        <v>0</v>
      </c>
      <c r="S96" s="1">
        <f t="shared" si="23"/>
        <v>0</v>
      </c>
      <c r="T96" s="1">
        <f t="shared" si="15"/>
        <v>0</v>
      </c>
      <c r="U96" s="1">
        <f t="shared" si="16"/>
        <v>0</v>
      </c>
      <c r="V96" s="1">
        <f t="shared" si="17"/>
        <v>0</v>
      </c>
    </row>
    <row r="97" spans="1:22">
      <c r="A97" s="5">
        <v>39839</v>
      </c>
      <c r="B97" s="1"/>
      <c r="D97" s="1">
        <v>24.9</v>
      </c>
      <c r="E97" t="s">
        <v>20</v>
      </c>
      <c r="F97" t="s">
        <v>7</v>
      </c>
      <c r="G97" s="13" t="s">
        <v>278</v>
      </c>
      <c r="K97" s="1">
        <f t="shared" si="12"/>
        <v>24.9</v>
      </c>
      <c r="L97" s="1">
        <f t="shared" si="13"/>
        <v>0</v>
      </c>
      <c r="M97" s="1">
        <f t="shared" si="14"/>
        <v>0</v>
      </c>
      <c r="N97" s="1">
        <f t="shared" si="18"/>
        <v>24.9</v>
      </c>
      <c r="O97" s="1">
        <f t="shared" si="19"/>
        <v>0</v>
      </c>
      <c r="P97" s="1">
        <f t="shared" si="20"/>
        <v>0</v>
      </c>
      <c r="Q97" s="1">
        <f t="shared" si="21"/>
        <v>0</v>
      </c>
      <c r="R97" s="1">
        <f t="shared" si="22"/>
        <v>0</v>
      </c>
      <c r="S97" s="1">
        <f t="shared" si="23"/>
        <v>0</v>
      </c>
      <c r="T97" s="1">
        <f t="shared" si="15"/>
        <v>0</v>
      </c>
      <c r="U97" s="1">
        <f t="shared" si="16"/>
        <v>0</v>
      </c>
      <c r="V97" s="1">
        <f t="shared" si="17"/>
        <v>0</v>
      </c>
    </row>
    <row r="98" spans="1:22">
      <c r="A98" s="5">
        <v>39825</v>
      </c>
      <c r="B98" s="1"/>
      <c r="D98" s="1">
        <v>24.9</v>
      </c>
      <c r="E98" t="s">
        <v>20</v>
      </c>
      <c r="F98" t="s">
        <v>5</v>
      </c>
      <c r="G98" s="13" t="s">
        <v>415</v>
      </c>
      <c r="K98" s="1">
        <f t="shared" si="12"/>
        <v>24.9</v>
      </c>
      <c r="L98" s="1">
        <f t="shared" si="13"/>
        <v>0</v>
      </c>
      <c r="M98" s="1">
        <f t="shared" si="14"/>
        <v>0</v>
      </c>
      <c r="N98" s="1">
        <f t="shared" si="18"/>
        <v>0</v>
      </c>
      <c r="O98" s="1">
        <f t="shared" si="19"/>
        <v>0</v>
      </c>
      <c r="P98" s="1">
        <f t="shared" si="20"/>
        <v>24.9</v>
      </c>
      <c r="Q98" s="1">
        <f t="shared" si="21"/>
        <v>0</v>
      </c>
      <c r="R98" s="1">
        <f t="shared" si="22"/>
        <v>0</v>
      </c>
      <c r="S98" s="1">
        <f t="shared" si="23"/>
        <v>0</v>
      </c>
      <c r="T98" s="1">
        <f t="shared" si="15"/>
        <v>0</v>
      </c>
      <c r="U98" s="1">
        <f t="shared" si="16"/>
        <v>0</v>
      </c>
      <c r="V98" s="1">
        <f t="shared" si="17"/>
        <v>0</v>
      </c>
    </row>
    <row r="99" spans="1:22">
      <c r="A99" s="5">
        <v>39841</v>
      </c>
      <c r="B99" s="1"/>
      <c r="D99" s="1">
        <v>24.9</v>
      </c>
      <c r="E99" t="s">
        <v>20</v>
      </c>
      <c r="F99" t="s">
        <v>8</v>
      </c>
      <c r="G99" s="13" t="s">
        <v>240</v>
      </c>
      <c r="K99" s="1">
        <f t="shared" si="12"/>
        <v>24.9</v>
      </c>
      <c r="L99" s="1">
        <f t="shared" si="13"/>
        <v>0</v>
      </c>
      <c r="M99" s="1">
        <f t="shared" si="14"/>
        <v>0</v>
      </c>
      <c r="N99" s="1">
        <f t="shared" si="18"/>
        <v>0</v>
      </c>
      <c r="O99" s="1">
        <f t="shared" si="19"/>
        <v>0</v>
      </c>
      <c r="P99" s="1">
        <f t="shared" si="20"/>
        <v>0</v>
      </c>
      <c r="Q99" s="1">
        <f t="shared" si="21"/>
        <v>0</v>
      </c>
      <c r="R99" s="1">
        <f t="shared" si="22"/>
        <v>24.9</v>
      </c>
      <c r="S99" s="1">
        <f t="shared" si="23"/>
        <v>0</v>
      </c>
      <c r="T99" s="1">
        <f t="shared" si="15"/>
        <v>0</v>
      </c>
      <c r="U99" s="1">
        <f t="shared" si="16"/>
        <v>0</v>
      </c>
      <c r="V99" s="1">
        <f t="shared" si="17"/>
        <v>0</v>
      </c>
    </row>
    <row r="100" spans="1:22">
      <c r="A100" s="5">
        <v>39841</v>
      </c>
      <c r="B100" s="1"/>
      <c r="D100" s="1">
        <v>24.9</v>
      </c>
      <c r="E100" t="s">
        <v>20</v>
      </c>
      <c r="F100" t="s">
        <v>5</v>
      </c>
      <c r="G100" s="16" t="s">
        <v>299</v>
      </c>
      <c r="K100" s="1">
        <f t="shared" si="12"/>
        <v>24.9</v>
      </c>
      <c r="L100" s="1">
        <f t="shared" si="13"/>
        <v>0</v>
      </c>
      <c r="M100" s="1">
        <f t="shared" si="14"/>
        <v>0</v>
      </c>
      <c r="N100" s="1">
        <f t="shared" si="18"/>
        <v>0</v>
      </c>
      <c r="O100" s="1">
        <f t="shared" si="19"/>
        <v>0</v>
      </c>
      <c r="P100" s="1">
        <f t="shared" si="20"/>
        <v>24.9</v>
      </c>
      <c r="Q100" s="1">
        <f t="shared" si="21"/>
        <v>0</v>
      </c>
      <c r="R100" s="1">
        <f t="shared" si="22"/>
        <v>0</v>
      </c>
      <c r="S100" s="1">
        <f t="shared" si="23"/>
        <v>0</v>
      </c>
      <c r="T100" s="1">
        <f t="shared" si="15"/>
        <v>0</v>
      </c>
      <c r="U100" s="1">
        <f t="shared" si="16"/>
        <v>0</v>
      </c>
      <c r="V100" s="1">
        <f t="shared" si="17"/>
        <v>0</v>
      </c>
    </row>
    <row r="101" spans="1:22">
      <c r="A101" s="5">
        <v>39841</v>
      </c>
      <c r="B101" s="1"/>
      <c r="D101" s="1">
        <v>24.9</v>
      </c>
      <c r="E101" t="s">
        <v>20</v>
      </c>
      <c r="F101" t="s">
        <v>8</v>
      </c>
      <c r="G101" s="16" t="s">
        <v>252</v>
      </c>
      <c r="K101" s="1">
        <f t="shared" si="12"/>
        <v>24.9</v>
      </c>
      <c r="L101" s="1">
        <f t="shared" si="13"/>
        <v>0</v>
      </c>
      <c r="M101" s="1">
        <f t="shared" si="14"/>
        <v>0</v>
      </c>
      <c r="N101" s="1">
        <f t="shared" si="18"/>
        <v>0</v>
      </c>
      <c r="O101" s="1">
        <f t="shared" si="19"/>
        <v>0</v>
      </c>
      <c r="P101" s="1">
        <f t="shared" si="20"/>
        <v>0</v>
      </c>
      <c r="Q101" s="1">
        <f t="shared" si="21"/>
        <v>0</v>
      </c>
      <c r="R101" s="1">
        <f t="shared" si="22"/>
        <v>24.9</v>
      </c>
      <c r="S101" s="1">
        <f t="shared" si="23"/>
        <v>0</v>
      </c>
      <c r="T101" s="1">
        <f t="shared" si="15"/>
        <v>0</v>
      </c>
      <c r="U101" s="1">
        <f t="shared" si="16"/>
        <v>0</v>
      </c>
      <c r="V101" s="1">
        <f t="shared" si="17"/>
        <v>0</v>
      </c>
    </row>
    <row r="102" spans="1:22">
      <c r="A102" s="5">
        <v>39841</v>
      </c>
      <c r="B102" s="1"/>
      <c r="D102" s="1">
        <v>44.9</v>
      </c>
      <c r="E102" t="s">
        <v>20</v>
      </c>
      <c r="F102" t="s">
        <v>5</v>
      </c>
      <c r="G102" s="13" t="s">
        <v>50</v>
      </c>
      <c r="K102" s="1">
        <f t="shared" si="12"/>
        <v>44.9</v>
      </c>
      <c r="L102" s="1">
        <f t="shared" si="13"/>
        <v>0</v>
      </c>
      <c r="M102" s="1">
        <f t="shared" si="14"/>
        <v>0</v>
      </c>
      <c r="N102" s="1">
        <f t="shared" si="18"/>
        <v>0</v>
      </c>
      <c r="O102" s="1">
        <f t="shared" si="19"/>
        <v>0</v>
      </c>
      <c r="P102" s="1">
        <f t="shared" si="20"/>
        <v>44.9</v>
      </c>
      <c r="Q102" s="1">
        <f t="shared" si="21"/>
        <v>0</v>
      </c>
      <c r="R102" s="1">
        <f t="shared" si="22"/>
        <v>0</v>
      </c>
      <c r="S102" s="1">
        <f t="shared" si="23"/>
        <v>0</v>
      </c>
      <c r="T102" s="1">
        <f t="shared" si="15"/>
        <v>0</v>
      </c>
      <c r="U102" s="1">
        <f t="shared" si="16"/>
        <v>0</v>
      </c>
      <c r="V102" s="1">
        <f t="shared" si="17"/>
        <v>0</v>
      </c>
    </row>
    <row r="103" spans="1:22">
      <c r="A103" s="5">
        <v>39841</v>
      </c>
      <c r="B103" s="1"/>
      <c r="D103" s="1">
        <v>13</v>
      </c>
      <c r="E103" t="s">
        <v>20</v>
      </c>
      <c r="F103" t="s">
        <v>7</v>
      </c>
      <c r="G103" s="13" t="s">
        <v>237</v>
      </c>
      <c r="K103" s="1">
        <f t="shared" si="12"/>
        <v>13</v>
      </c>
      <c r="L103" s="1">
        <f t="shared" si="13"/>
        <v>0</v>
      </c>
      <c r="M103" s="1">
        <f t="shared" si="14"/>
        <v>0</v>
      </c>
      <c r="N103" s="1">
        <f t="shared" si="18"/>
        <v>13</v>
      </c>
      <c r="O103" s="1">
        <f t="shared" si="19"/>
        <v>0</v>
      </c>
      <c r="P103" s="1">
        <f t="shared" si="20"/>
        <v>0</v>
      </c>
      <c r="Q103" s="1">
        <f t="shared" si="21"/>
        <v>0</v>
      </c>
      <c r="R103" s="1">
        <f t="shared" si="22"/>
        <v>0</v>
      </c>
      <c r="S103" s="1">
        <f t="shared" si="23"/>
        <v>0</v>
      </c>
      <c r="T103" s="1">
        <f t="shared" si="15"/>
        <v>0</v>
      </c>
      <c r="U103" s="1">
        <f t="shared" si="16"/>
        <v>0</v>
      </c>
      <c r="V103" s="1">
        <f t="shared" si="17"/>
        <v>0</v>
      </c>
    </row>
    <row r="104" spans="1:22">
      <c r="A104" s="5">
        <v>39841</v>
      </c>
      <c r="B104" s="1"/>
      <c r="D104" s="1">
        <v>24.9</v>
      </c>
      <c r="E104" t="s">
        <v>20</v>
      </c>
      <c r="F104" t="s">
        <v>5</v>
      </c>
      <c r="G104" s="13" t="s">
        <v>247</v>
      </c>
      <c r="K104" s="1">
        <f t="shared" si="12"/>
        <v>24.9</v>
      </c>
      <c r="L104" s="1">
        <f t="shared" si="13"/>
        <v>0</v>
      </c>
      <c r="M104" s="1">
        <f t="shared" si="14"/>
        <v>0</v>
      </c>
      <c r="N104" s="1">
        <f t="shared" si="18"/>
        <v>0</v>
      </c>
      <c r="O104" s="1">
        <f t="shared" si="19"/>
        <v>0</v>
      </c>
      <c r="P104" s="1">
        <f t="shared" si="20"/>
        <v>24.9</v>
      </c>
      <c r="Q104" s="1">
        <f t="shared" si="21"/>
        <v>0</v>
      </c>
      <c r="R104" s="1">
        <f t="shared" si="22"/>
        <v>0</v>
      </c>
      <c r="S104" s="1">
        <f t="shared" si="23"/>
        <v>0</v>
      </c>
      <c r="T104" s="1">
        <f t="shared" si="15"/>
        <v>0</v>
      </c>
      <c r="U104" s="1">
        <f t="shared" si="16"/>
        <v>0</v>
      </c>
      <c r="V104" s="1">
        <f t="shared" si="17"/>
        <v>0</v>
      </c>
    </row>
    <row r="105" spans="1:22">
      <c r="A105" s="5">
        <v>39842</v>
      </c>
      <c r="B105" s="1"/>
      <c r="D105" s="1">
        <v>24.9</v>
      </c>
      <c r="E105" t="s">
        <v>20</v>
      </c>
      <c r="F105" t="s">
        <v>5</v>
      </c>
      <c r="G105" s="13" t="s">
        <v>189</v>
      </c>
      <c r="K105" s="1">
        <f t="shared" si="12"/>
        <v>24.9</v>
      </c>
      <c r="L105" s="1">
        <f t="shared" si="13"/>
        <v>0</v>
      </c>
      <c r="M105" s="1">
        <f t="shared" si="14"/>
        <v>0</v>
      </c>
      <c r="N105" s="1">
        <f t="shared" si="18"/>
        <v>0</v>
      </c>
      <c r="O105" s="1">
        <f t="shared" si="19"/>
        <v>0</v>
      </c>
      <c r="P105" s="1">
        <f t="shared" si="20"/>
        <v>24.9</v>
      </c>
      <c r="Q105" s="1">
        <f t="shared" si="21"/>
        <v>0</v>
      </c>
      <c r="R105" s="1">
        <f t="shared" si="22"/>
        <v>0</v>
      </c>
      <c r="S105" s="1">
        <f t="shared" si="23"/>
        <v>0</v>
      </c>
      <c r="T105" s="1">
        <f t="shared" si="15"/>
        <v>0</v>
      </c>
      <c r="U105" s="1">
        <f t="shared" si="16"/>
        <v>0</v>
      </c>
      <c r="V105" s="1">
        <f t="shared" si="17"/>
        <v>0</v>
      </c>
    </row>
    <row r="106" spans="1:22">
      <c r="A106" s="5">
        <v>39842</v>
      </c>
      <c r="B106" s="1"/>
      <c r="D106" s="1">
        <v>24.9</v>
      </c>
      <c r="E106" t="s">
        <v>20</v>
      </c>
      <c r="F106" t="s">
        <v>8</v>
      </c>
      <c r="G106" s="13" t="s">
        <v>108</v>
      </c>
      <c r="K106" s="1">
        <f t="shared" si="12"/>
        <v>24.9</v>
      </c>
      <c r="L106" s="1">
        <f t="shared" si="13"/>
        <v>0</v>
      </c>
      <c r="M106" s="1">
        <f t="shared" si="14"/>
        <v>0</v>
      </c>
      <c r="N106" s="1">
        <f t="shared" si="18"/>
        <v>0</v>
      </c>
      <c r="O106" s="1">
        <f t="shared" si="19"/>
        <v>0</v>
      </c>
      <c r="P106" s="1">
        <f t="shared" si="20"/>
        <v>0</v>
      </c>
      <c r="Q106" s="1">
        <f t="shared" si="21"/>
        <v>0</v>
      </c>
      <c r="R106" s="1">
        <f t="shared" si="22"/>
        <v>24.9</v>
      </c>
      <c r="S106" s="1">
        <f t="shared" si="23"/>
        <v>0</v>
      </c>
      <c r="T106" s="1">
        <f t="shared" si="15"/>
        <v>0</v>
      </c>
      <c r="U106" s="1">
        <f t="shared" si="16"/>
        <v>0</v>
      </c>
      <c r="V106" s="1">
        <f t="shared" si="17"/>
        <v>0</v>
      </c>
    </row>
    <row r="107" spans="1:22">
      <c r="A107" s="5">
        <v>39842</v>
      </c>
      <c r="B107" s="1"/>
      <c r="D107" s="1">
        <v>22.9</v>
      </c>
      <c r="E107" t="s">
        <v>20</v>
      </c>
      <c r="F107" t="s">
        <v>5</v>
      </c>
      <c r="G107" s="13" t="s">
        <v>138</v>
      </c>
      <c r="K107" s="1">
        <f t="shared" si="12"/>
        <v>22.9</v>
      </c>
      <c r="L107" s="1">
        <f t="shared" si="13"/>
        <v>0</v>
      </c>
      <c r="M107" s="1">
        <f t="shared" si="14"/>
        <v>0</v>
      </c>
      <c r="N107" s="1">
        <f t="shared" si="18"/>
        <v>0</v>
      </c>
      <c r="O107" s="1">
        <f t="shared" si="19"/>
        <v>0</v>
      </c>
      <c r="P107" s="1">
        <f t="shared" si="20"/>
        <v>22.9</v>
      </c>
      <c r="Q107" s="1">
        <f t="shared" si="21"/>
        <v>0</v>
      </c>
      <c r="R107" s="1">
        <f t="shared" si="22"/>
        <v>0</v>
      </c>
      <c r="S107" s="1">
        <f t="shared" si="23"/>
        <v>0</v>
      </c>
      <c r="T107" s="1">
        <f t="shared" si="15"/>
        <v>0</v>
      </c>
      <c r="U107" s="1">
        <f t="shared" si="16"/>
        <v>0</v>
      </c>
      <c r="V107" s="1">
        <f t="shared" si="17"/>
        <v>0</v>
      </c>
    </row>
    <row r="108" spans="1:22">
      <c r="A108" s="5">
        <v>39842</v>
      </c>
      <c r="B108" s="1"/>
      <c r="D108" s="1">
        <v>24.9</v>
      </c>
      <c r="E108" t="s">
        <v>20</v>
      </c>
      <c r="F108" t="s">
        <v>13</v>
      </c>
      <c r="G108" s="13" t="s">
        <v>368</v>
      </c>
      <c r="K108" s="1">
        <f t="shared" si="12"/>
        <v>24.9</v>
      </c>
      <c r="L108" s="1">
        <f t="shared" si="13"/>
        <v>0</v>
      </c>
      <c r="M108" s="1">
        <f t="shared" si="14"/>
        <v>0</v>
      </c>
      <c r="N108" s="1">
        <f t="shared" si="18"/>
        <v>0</v>
      </c>
      <c r="O108" s="1">
        <f t="shared" si="19"/>
        <v>0</v>
      </c>
      <c r="P108" s="1">
        <f t="shared" si="20"/>
        <v>0</v>
      </c>
      <c r="Q108" s="1">
        <f t="shared" si="21"/>
        <v>24.9</v>
      </c>
      <c r="R108" s="1">
        <f t="shared" si="22"/>
        <v>0</v>
      </c>
      <c r="S108" s="1">
        <f t="shared" si="23"/>
        <v>0</v>
      </c>
      <c r="T108" s="1">
        <f t="shared" si="15"/>
        <v>0</v>
      </c>
      <c r="U108" s="1">
        <f t="shared" si="16"/>
        <v>0</v>
      </c>
      <c r="V108" s="1">
        <f t="shared" si="17"/>
        <v>0</v>
      </c>
    </row>
    <row r="109" spans="1:22">
      <c r="A109" s="5">
        <v>39843</v>
      </c>
      <c r="B109" s="1"/>
      <c r="D109" s="1">
        <v>24.9</v>
      </c>
      <c r="E109" t="s">
        <v>20</v>
      </c>
      <c r="F109" t="s">
        <v>5</v>
      </c>
      <c r="G109" s="13" t="s">
        <v>384</v>
      </c>
      <c r="K109" s="1">
        <f t="shared" si="12"/>
        <v>24.9</v>
      </c>
      <c r="L109" s="1">
        <f t="shared" si="13"/>
        <v>0</v>
      </c>
      <c r="M109" s="1">
        <f t="shared" si="14"/>
        <v>0</v>
      </c>
      <c r="N109" s="1">
        <f t="shared" si="18"/>
        <v>0</v>
      </c>
      <c r="O109" s="1">
        <f t="shared" si="19"/>
        <v>0</v>
      </c>
      <c r="P109" s="1">
        <f t="shared" si="20"/>
        <v>24.9</v>
      </c>
      <c r="Q109" s="1">
        <f t="shared" si="21"/>
        <v>0</v>
      </c>
      <c r="R109" s="1">
        <f t="shared" si="22"/>
        <v>0</v>
      </c>
      <c r="S109" s="1">
        <f t="shared" si="23"/>
        <v>0</v>
      </c>
      <c r="T109" s="1">
        <f t="shared" si="15"/>
        <v>0</v>
      </c>
      <c r="U109" s="1">
        <f t="shared" si="16"/>
        <v>0</v>
      </c>
      <c r="V109" s="1">
        <f t="shared" si="17"/>
        <v>0</v>
      </c>
    </row>
    <row r="110" spans="1:22">
      <c r="A110" s="5">
        <v>39835</v>
      </c>
      <c r="B110" s="1"/>
      <c r="D110" s="1">
        <v>24.9</v>
      </c>
      <c r="E110" t="s">
        <v>20</v>
      </c>
      <c r="F110" t="s">
        <v>5</v>
      </c>
      <c r="G110" t="s">
        <v>254</v>
      </c>
      <c r="K110" s="1">
        <f t="shared" si="12"/>
        <v>24.9</v>
      </c>
      <c r="L110" s="1">
        <f t="shared" si="13"/>
        <v>0</v>
      </c>
      <c r="M110" s="1">
        <f t="shared" si="14"/>
        <v>0</v>
      </c>
      <c r="N110" s="1">
        <f>IF(G110="caixa",D110,0)</f>
        <v>0</v>
      </c>
      <c r="O110" s="1">
        <f>IF(G110="bb",D110,0)</f>
        <v>0</v>
      </c>
      <c r="P110" s="1">
        <f>IF(G110="bradesco",D110,0)</f>
        <v>0</v>
      </c>
      <c r="Q110" s="1">
        <f>IF(G110="banco real",D110,0)</f>
        <v>0</v>
      </c>
      <c r="R110" s="1">
        <f>IF(G110="itau",D110,0)</f>
        <v>0</v>
      </c>
      <c r="S110" s="1">
        <f>IF(G110="pseg",D110,0)</f>
        <v>0</v>
      </c>
      <c r="T110" s="1">
        <f t="shared" si="15"/>
        <v>0</v>
      </c>
      <c r="U110" s="1">
        <f t="shared" si="16"/>
        <v>0</v>
      </c>
      <c r="V110" s="1">
        <f t="shared" si="17"/>
        <v>0</v>
      </c>
    </row>
    <row r="111" spans="1:22">
      <c r="A111" s="5">
        <v>39843</v>
      </c>
      <c r="B111" s="1"/>
      <c r="D111" s="1">
        <v>44.9</v>
      </c>
      <c r="E111" t="s">
        <v>20</v>
      </c>
      <c r="F111" t="s">
        <v>5</v>
      </c>
      <c r="G111" s="13" t="s">
        <v>416</v>
      </c>
      <c r="K111" s="1">
        <f t="shared" si="12"/>
        <v>44.9</v>
      </c>
      <c r="L111" s="1">
        <f t="shared" si="13"/>
        <v>0</v>
      </c>
      <c r="M111" s="1">
        <f t="shared" si="14"/>
        <v>0</v>
      </c>
      <c r="N111" s="1">
        <f t="shared" si="18"/>
        <v>0</v>
      </c>
      <c r="O111" s="1">
        <f t="shared" si="19"/>
        <v>0</v>
      </c>
      <c r="P111" s="1">
        <f t="shared" si="20"/>
        <v>44.9</v>
      </c>
      <c r="Q111" s="1">
        <f t="shared" si="21"/>
        <v>0</v>
      </c>
      <c r="R111" s="1">
        <f t="shared" si="22"/>
        <v>0</v>
      </c>
      <c r="S111" s="1">
        <f t="shared" si="23"/>
        <v>0</v>
      </c>
      <c r="T111" s="1">
        <f t="shared" si="15"/>
        <v>0</v>
      </c>
      <c r="U111" s="1">
        <f t="shared" si="16"/>
        <v>0</v>
      </c>
      <c r="V111" s="1">
        <f t="shared" si="17"/>
        <v>0</v>
      </c>
    </row>
    <row r="112" spans="1:22">
      <c r="A112" s="5">
        <v>39843</v>
      </c>
      <c r="B112" s="1"/>
      <c r="D112" s="1">
        <v>30</v>
      </c>
      <c r="E112" t="s">
        <v>56</v>
      </c>
      <c r="F112" t="s">
        <v>13</v>
      </c>
      <c r="G112" s="13" t="s">
        <v>148</v>
      </c>
      <c r="K112" s="1">
        <f t="shared" si="12"/>
        <v>0</v>
      </c>
      <c r="L112" s="1">
        <f t="shared" si="13"/>
        <v>0</v>
      </c>
      <c r="M112" s="1">
        <f t="shared" si="14"/>
        <v>0</v>
      </c>
      <c r="N112" s="1">
        <f t="shared" si="18"/>
        <v>0</v>
      </c>
      <c r="O112" s="1">
        <f t="shared" si="19"/>
        <v>0</v>
      </c>
      <c r="P112" s="1">
        <f t="shared" si="20"/>
        <v>0</v>
      </c>
      <c r="Q112" s="1">
        <f t="shared" si="21"/>
        <v>30</v>
      </c>
      <c r="R112" s="1">
        <f t="shared" si="22"/>
        <v>0</v>
      </c>
      <c r="S112" s="1">
        <f t="shared" si="23"/>
        <v>0</v>
      </c>
      <c r="T112" s="1">
        <f t="shared" si="15"/>
        <v>0</v>
      </c>
      <c r="U112" s="1">
        <f t="shared" si="16"/>
        <v>30</v>
      </c>
      <c r="V112" s="1">
        <f t="shared" si="17"/>
        <v>0</v>
      </c>
    </row>
    <row r="113" spans="1:22">
      <c r="A113" s="5">
        <v>39843</v>
      </c>
      <c r="B113" s="1"/>
      <c r="D113" s="1">
        <v>19.899999999999999</v>
      </c>
      <c r="E113" t="s">
        <v>20</v>
      </c>
      <c r="F113" t="s">
        <v>13</v>
      </c>
      <c r="G113" s="13" t="s">
        <v>390</v>
      </c>
      <c r="K113" s="1">
        <f t="shared" si="12"/>
        <v>19.899999999999999</v>
      </c>
      <c r="L113" s="1">
        <f t="shared" si="13"/>
        <v>0</v>
      </c>
      <c r="M113" s="1">
        <f t="shared" si="14"/>
        <v>0</v>
      </c>
      <c r="N113" s="1">
        <f t="shared" si="18"/>
        <v>0</v>
      </c>
      <c r="O113" s="1">
        <f t="shared" si="19"/>
        <v>0</v>
      </c>
      <c r="P113" s="1">
        <f t="shared" si="20"/>
        <v>0</v>
      </c>
      <c r="Q113" s="1">
        <f t="shared" si="21"/>
        <v>19.899999999999999</v>
      </c>
      <c r="R113" s="1">
        <f t="shared" si="22"/>
        <v>0</v>
      </c>
      <c r="S113" s="1">
        <f t="shared" si="23"/>
        <v>0</v>
      </c>
      <c r="T113" s="1">
        <f t="shared" si="15"/>
        <v>0</v>
      </c>
      <c r="U113" s="1">
        <f t="shared" si="16"/>
        <v>0</v>
      </c>
      <c r="V113" s="1">
        <f t="shared" si="17"/>
        <v>0</v>
      </c>
    </row>
    <row r="114" spans="1:22">
      <c r="A114" s="5">
        <v>39843</v>
      </c>
      <c r="B114" s="1"/>
      <c r="D114" s="1">
        <v>101.4</v>
      </c>
      <c r="E114" t="s">
        <v>20</v>
      </c>
      <c r="F114" t="s">
        <v>5</v>
      </c>
      <c r="G114" s="13" t="s">
        <v>82</v>
      </c>
      <c r="K114" s="1">
        <f t="shared" si="12"/>
        <v>101.4</v>
      </c>
      <c r="L114" s="1">
        <f t="shared" si="13"/>
        <v>0</v>
      </c>
      <c r="M114" s="1">
        <f t="shared" si="14"/>
        <v>0</v>
      </c>
      <c r="N114" s="1">
        <f t="shared" si="18"/>
        <v>0</v>
      </c>
      <c r="O114" s="1">
        <f t="shared" si="19"/>
        <v>0</v>
      </c>
      <c r="P114" s="1">
        <f t="shared" si="20"/>
        <v>101.4</v>
      </c>
      <c r="Q114" s="1">
        <f t="shared" si="21"/>
        <v>0</v>
      </c>
      <c r="R114" s="1">
        <f t="shared" si="22"/>
        <v>0</v>
      </c>
      <c r="S114" s="1">
        <f t="shared" si="23"/>
        <v>0</v>
      </c>
      <c r="T114" s="1">
        <f t="shared" si="15"/>
        <v>0</v>
      </c>
      <c r="U114" s="1">
        <f t="shared" si="16"/>
        <v>0</v>
      </c>
      <c r="V114" s="1">
        <f t="shared" si="17"/>
        <v>0</v>
      </c>
    </row>
    <row r="115" spans="1:22">
      <c r="A115" s="5"/>
      <c r="B115" s="1"/>
      <c r="D115" s="1"/>
      <c r="G115" s="13"/>
      <c r="K115" s="1">
        <f t="shared" si="12"/>
        <v>0</v>
      </c>
      <c r="L115" s="1">
        <f t="shared" si="13"/>
        <v>0</v>
      </c>
      <c r="M115" s="1">
        <f t="shared" si="14"/>
        <v>0</v>
      </c>
      <c r="N115" s="1">
        <f t="shared" si="18"/>
        <v>0</v>
      </c>
      <c r="O115" s="1">
        <f t="shared" si="19"/>
        <v>0</v>
      </c>
      <c r="P115" s="1">
        <f t="shared" si="20"/>
        <v>0</v>
      </c>
      <c r="Q115" s="1">
        <f t="shared" si="21"/>
        <v>0</v>
      </c>
      <c r="R115" s="1">
        <f t="shared" si="22"/>
        <v>0</v>
      </c>
      <c r="S115" s="1">
        <f t="shared" si="23"/>
        <v>0</v>
      </c>
      <c r="T115" s="1">
        <f t="shared" si="15"/>
        <v>0</v>
      </c>
      <c r="U115" s="1">
        <f t="shared" si="16"/>
        <v>0</v>
      </c>
      <c r="V115" s="1">
        <f t="shared" si="17"/>
        <v>0</v>
      </c>
    </row>
    <row r="116" spans="1:22">
      <c r="A116" s="5"/>
      <c r="B116" s="1"/>
      <c r="D116" s="1"/>
      <c r="G116" s="16"/>
      <c r="K116" s="1">
        <f t="shared" si="12"/>
        <v>0</v>
      </c>
      <c r="L116" s="1">
        <f t="shared" si="13"/>
        <v>0</v>
      </c>
      <c r="M116" s="1">
        <f t="shared" si="14"/>
        <v>0</v>
      </c>
      <c r="N116" s="1">
        <f t="shared" si="18"/>
        <v>0</v>
      </c>
      <c r="O116" s="1">
        <f t="shared" si="19"/>
        <v>0</v>
      </c>
      <c r="P116" s="1">
        <f t="shared" si="20"/>
        <v>0</v>
      </c>
      <c r="Q116" s="1">
        <f t="shared" si="21"/>
        <v>0</v>
      </c>
      <c r="R116" s="1">
        <f t="shared" si="22"/>
        <v>0</v>
      </c>
      <c r="S116" s="1">
        <f t="shared" si="23"/>
        <v>0</v>
      </c>
      <c r="T116" s="1">
        <f t="shared" si="15"/>
        <v>0</v>
      </c>
      <c r="U116" s="1">
        <f t="shared" si="16"/>
        <v>0</v>
      </c>
      <c r="V116" s="1">
        <f t="shared" si="17"/>
        <v>0</v>
      </c>
    </row>
    <row r="117" spans="1:22">
      <c r="A117" s="5"/>
      <c r="B117" s="1"/>
      <c r="D117" s="1"/>
      <c r="G117" s="13"/>
      <c r="K117" s="1">
        <f t="shared" si="12"/>
        <v>0</v>
      </c>
      <c r="L117" s="1">
        <f t="shared" si="13"/>
        <v>0</v>
      </c>
      <c r="M117" s="1">
        <f t="shared" si="14"/>
        <v>0</v>
      </c>
      <c r="N117" s="1">
        <f t="shared" si="18"/>
        <v>0</v>
      </c>
      <c r="O117" s="1">
        <f t="shared" si="19"/>
        <v>0</v>
      </c>
      <c r="P117" s="1">
        <f t="shared" si="20"/>
        <v>0</v>
      </c>
      <c r="Q117" s="1">
        <f t="shared" si="21"/>
        <v>0</v>
      </c>
      <c r="R117" s="1">
        <f t="shared" si="22"/>
        <v>0</v>
      </c>
      <c r="S117" s="1">
        <f t="shared" si="23"/>
        <v>0</v>
      </c>
      <c r="T117" s="1">
        <f t="shared" si="15"/>
        <v>0</v>
      </c>
      <c r="U117" s="1">
        <f t="shared" si="16"/>
        <v>0</v>
      </c>
      <c r="V117" s="1">
        <f t="shared" si="17"/>
        <v>0</v>
      </c>
    </row>
    <row r="118" spans="1:22">
      <c r="A118" s="5"/>
      <c r="B118" s="1"/>
      <c r="D118" s="1"/>
      <c r="G118" s="13"/>
      <c r="K118" s="1">
        <f t="shared" si="12"/>
        <v>0</v>
      </c>
      <c r="L118" s="1">
        <f t="shared" si="13"/>
        <v>0</v>
      </c>
      <c r="M118" s="1">
        <f t="shared" si="14"/>
        <v>0</v>
      </c>
      <c r="N118" s="1">
        <f t="shared" si="18"/>
        <v>0</v>
      </c>
      <c r="O118" s="1">
        <f t="shared" si="19"/>
        <v>0</v>
      </c>
      <c r="P118" s="1">
        <f t="shared" si="20"/>
        <v>0</v>
      </c>
      <c r="Q118" s="1">
        <f t="shared" si="21"/>
        <v>0</v>
      </c>
      <c r="R118" s="1">
        <f t="shared" si="22"/>
        <v>0</v>
      </c>
      <c r="S118" s="1">
        <f t="shared" si="23"/>
        <v>0</v>
      </c>
      <c r="T118" s="1">
        <f t="shared" si="15"/>
        <v>0</v>
      </c>
      <c r="U118" s="1">
        <f t="shared" si="16"/>
        <v>0</v>
      </c>
      <c r="V118" s="1">
        <f t="shared" si="17"/>
        <v>0</v>
      </c>
    </row>
    <row r="119" spans="1:22">
      <c r="A119" s="5"/>
      <c r="B119" s="1"/>
      <c r="D119" s="1"/>
      <c r="G119" s="13"/>
      <c r="K119" s="1">
        <f t="shared" si="12"/>
        <v>0</v>
      </c>
      <c r="L119" s="1">
        <f t="shared" si="13"/>
        <v>0</v>
      </c>
      <c r="M119" s="1">
        <f t="shared" si="14"/>
        <v>0</v>
      </c>
      <c r="N119" s="1">
        <f t="shared" si="18"/>
        <v>0</v>
      </c>
      <c r="O119" s="1">
        <f t="shared" si="19"/>
        <v>0</v>
      </c>
      <c r="P119" s="1">
        <f t="shared" si="20"/>
        <v>0</v>
      </c>
      <c r="Q119" s="1">
        <f t="shared" si="21"/>
        <v>0</v>
      </c>
      <c r="R119" s="1">
        <f t="shared" si="22"/>
        <v>0</v>
      </c>
      <c r="S119" s="1">
        <f t="shared" si="23"/>
        <v>0</v>
      </c>
      <c r="T119" s="1">
        <f t="shared" si="15"/>
        <v>0</v>
      </c>
      <c r="U119" s="1">
        <f t="shared" si="16"/>
        <v>0</v>
      </c>
      <c r="V119" s="1">
        <f t="shared" si="17"/>
        <v>0</v>
      </c>
    </row>
    <row r="120" spans="1:22">
      <c r="A120" s="5"/>
      <c r="B120" s="1"/>
      <c r="D120" s="1"/>
      <c r="K120" s="1">
        <f t="shared" si="12"/>
        <v>0</v>
      </c>
      <c r="L120" s="1">
        <f t="shared" si="13"/>
        <v>0</v>
      </c>
      <c r="M120" s="1">
        <f t="shared" si="14"/>
        <v>0</v>
      </c>
      <c r="N120" s="1">
        <f t="shared" si="18"/>
        <v>0</v>
      </c>
      <c r="O120" s="1">
        <f t="shared" si="19"/>
        <v>0</v>
      </c>
      <c r="P120" s="1">
        <f t="shared" si="20"/>
        <v>0</v>
      </c>
      <c r="Q120" s="1">
        <f t="shared" si="21"/>
        <v>0</v>
      </c>
      <c r="R120" s="1">
        <f t="shared" si="22"/>
        <v>0</v>
      </c>
      <c r="S120" s="1">
        <f t="shared" si="23"/>
        <v>0</v>
      </c>
      <c r="T120" s="1">
        <f t="shared" si="15"/>
        <v>0</v>
      </c>
      <c r="U120" s="1">
        <f t="shared" si="16"/>
        <v>0</v>
      </c>
      <c r="V120" s="1">
        <f t="shared" si="17"/>
        <v>0</v>
      </c>
    </row>
    <row r="121" spans="1:22">
      <c r="A121" s="5"/>
      <c r="B121" s="1"/>
      <c r="D121" s="1"/>
      <c r="G121" s="13"/>
      <c r="K121" s="1">
        <f t="shared" si="12"/>
        <v>0</v>
      </c>
      <c r="L121" s="1">
        <f t="shared" si="13"/>
        <v>0</v>
      </c>
      <c r="M121" s="1">
        <f t="shared" si="14"/>
        <v>0</v>
      </c>
      <c r="N121" s="1">
        <f t="shared" si="18"/>
        <v>0</v>
      </c>
      <c r="O121" s="1">
        <f t="shared" si="19"/>
        <v>0</v>
      </c>
      <c r="P121" s="1">
        <f t="shared" si="20"/>
        <v>0</v>
      </c>
      <c r="Q121" s="1">
        <f t="shared" si="21"/>
        <v>0</v>
      </c>
      <c r="R121" s="1">
        <f t="shared" si="22"/>
        <v>0</v>
      </c>
      <c r="S121" s="1">
        <f t="shared" si="23"/>
        <v>0</v>
      </c>
      <c r="T121" s="1">
        <f t="shared" si="15"/>
        <v>0</v>
      </c>
      <c r="U121" s="1">
        <f t="shared" si="16"/>
        <v>0</v>
      </c>
      <c r="V121" s="1">
        <f t="shared" si="17"/>
        <v>0</v>
      </c>
    </row>
    <row r="122" spans="1:22">
      <c r="A122" s="5"/>
      <c r="B122" s="1"/>
      <c r="D122" s="1"/>
      <c r="G122" s="13"/>
      <c r="K122" s="1">
        <f t="shared" si="12"/>
        <v>0</v>
      </c>
      <c r="L122" s="1">
        <f t="shared" si="13"/>
        <v>0</v>
      </c>
      <c r="M122" s="1">
        <f t="shared" si="14"/>
        <v>0</v>
      </c>
      <c r="N122" s="1">
        <f t="shared" si="18"/>
        <v>0</v>
      </c>
      <c r="O122" s="1">
        <f t="shared" si="19"/>
        <v>0</v>
      </c>
      <c r="P122" s="1">
        <f t="shared" si="20"/>
        <v>0</v>
      </c>
      <c r="Q122" s="1">
        <f t="shared" si="21"/>
        <v>0</v>
      </c>
      <c r="R122" s="1">
        <f t="shared" si="22"/>
        <v>0</v>
      </c>
      <c r="S122" s="1">
        <f t="shared" si="23"/>
        <v>0</v>
      </c>
      <c r="T122" s="1">
        <f t="shared" si="15"/>
        <v>0</v>
      </c>
      <c r="U122" s="1">
        <f t="shared" si="16"/>
        <v>0</v>
      </c>
      <c r="V122" s="1">
        <f t="shared" si="17"/>
        <v>0</v>
      </c>
    </row>
    <row r="123" spans="1:22">
      <c r="A123" s="5"/>
      <c r="B123" s="1"/>
      <c r="D123" s="1"/>
      <c r="G123" s="13"/>
      <c r="K123" s="1">
        <f t="shared" si="12"/>
        <v>0</v>
      </c>
      <c r="L123" s="1">
        <f t="shared" si="13"/>
        <v>0</v>
      </c>
      <c r="M123" s="1">
        <f t="shared" si="14"/>
        <v>0</v>
      </c>
      <c r="N123" s="1">
        <f t="shared" si="18"/>
        <v>0</v>
      </c>
      <c r="O123" s="1">
        <f t="shared" si="19"/>
        <v>0</v>
      </c>
      <c r="P123" s="1">
        <f t="shared" si="20"/>
        <v>0</v>
      </c>
      <c r="Q123" s="1">
        <f t="shared" si="21"/>
        <v>0</v>
      </c>
      <c r="R123" s="1">
        <f t="shared" si="22"/>
        <v>0</v>
      </c>
      <c r="S123" s="1">
        <f t="shared" si="23"/>
        <v>0</v>
      </c>
      <c r="T123" s="1">
        <f t="shared" si="15"/>
        <v>0</v>
      </c>
      <c r="U123" s="1">
        <f t="shared" si="16"/>
        <v>0</v>
      </c>
      <c r="V123" s="1">
        <f t="shared" si="17"/>
        <v>0</v>
      </c>
    </row>
    <row r="124" spans="1:22">
      <c r="A124" s="5"/>
      <c r="B124" s="1"/>
      <c r="D124" s="1"/>
      <c r="G124" s="13"/>
      <c r="K124" s="1">
        <f t="shared" si="12"/>
        <v>0</v>
      </c>
      <c r="L124" s="1">
        <f t="shared" si="13"/>
        <v>0</v>
      </c>
      <c r="M124" s="1">
        <f t="shared" si="14"/>
        <v>0</v>
      </c>
      <c r="N124" s="1">
        <f t="shared" si="18"/>
        <v>0</v>
      </c>
      <c r="O124" s="1">
        <f t="shared" si="19"/>
        <v>0</v>
      </c>
      <c r="P124" s="1">
        <f t="shared" si="20"/>
        <v>0</v>
      </c>
      <c r="Q124" s="1">
        <f t="shared" si="21"/>
        <v>0</v>
      </c>
      <c r="R124" s="1">
        <f t="shared" si="22"/>
        <v>0</v>
      </c>
      <c r="S124" s="1">
        <f t="shared" si="23"/>
        <v>0</v>
      </c>
      <c r="T124" s="1">
        <f t="shared" si="15"/>
        <v>0</v>
      </c>
      <c r="U124" s="1">
        <f t="shared" si="16"/>
        <v>0</v>
      </c>
      <c r="V124" s="1">
        <f t="shared" si="17"/>
        <v>0</v>
      </c>
    </row>
    <row r="125" spans="1:22">
      <c r="A125" s="5"/>
      <c r="B125" s="1"/>
      <c r="D125" s="1"/>
      <c r="K125" s="1">
        <f t="shared" si="12"/>
        <v>0</v>
      </c>
      <c r="L125" s="1">
        <f t="shared" si="13"/>
        <v>0</v>
      </c>
      <c r="M125" s="1">
        <f t="shared" si="14"/>
        <v>0</v>
      </c>
      <c r="N125" s="1">
        <f>IF(G125="caixa",D125,0)</f>
        <v>0</v>
      </c>
      <c r="O125" s="1">
        <f>IF(G125="bb",D125,0)</f>
        <v>0</v>
      </c>
      <c r="P125" s="1">
        <f>IF(G125="bradesco",D125,0)</f>
        <v>0</v>
      </c>
      <c r="Q125" s="1">
        <f>IF(G125="banco real",D125,0)</f>
        <v>0</v>
      </c>
      <c r="R125" s="1">
        <f>IF(G125="itau",D125,0)</f>
        <v>0</v>
      </c>
      <c r="S125" s="1">
        <f>IF(G125="pseg",D125,0)</f>
        <v>0</v>
      </c>
      <c r="T125" s="1">
        <f t="shared" si="15"/>
        <v>0</v>
      </c>
      <c r="U125" s="1">
        <f t="shared" si="16"/>
        <v>0</v>
      </c>
      <c r="V125" s="1">
        <f t="shared" si="17"/>
        <v>0</v>
      </c>
    </row>
    <row r="126" spans="1:22">
      <c r="A126" s="5"/>
      <c r="B126" s="1"/>
      <c r="D126" s="1"/>
      <c r="G126" s="13"/>
      <c r="K126" s="1">
        <f t="shared" si="12"/>
        <v>0</v>
      </c>
      <c r="L126" s="1">
        <f t="shared" si="13"/>
        <v>0</v>
      </c>
      <c r="M126" s="1">
        <f t="shared" si="14"/>
        <v>0</v>
      </c>
      <c r="N126" s="1">
        <f t="shared" si="18"/>
        <v>0</v>
      </c>
      <c r="O126" s="1">
        <f t="shared" si="19"/>
        <v>0</v>
      </c>
      <c r="P126" s="1">
        <f t="shared" si="20"/>
        <v>0</v>
      </c>
      <c r="Q126" s="1">
        <f t="shared" si="21"/>
        <v>0</v>
      </c>
      <c r="R126" s="1">
        <f t="shared" si="22"/>
        <v>0</v>
      </c>
      <c r="S126" s="1">
        <f t="shared" si="23"/>
        <v>0</v>
      </c>
      <c r="T126" s="1">
        <f t="shared" si="15"/>
        <v>0</v>
      </c>
      <c r="U126" s="1">
        <f t="shared" si="16"/>
        <v>0</v>
      </c>
      <c r="V126" s="1">
        <f t="shared" si="17"/>
        <v>0</v>
      </c>
    </row>
    <row r="127" spans="1:22">
      <c r="A127" s="5"/>
      <c r="B127" s="1"/>
      <c r="D127" s="1"/>
      <c r="G127" s="13"/>
      <c r="K127" s="1">
        <f t="shared" si="12"/>
        <v>0</v>
      </c>
      <c r="L127" s="1">
        <f t="shared" si="13"/>
        <v>0</v>
      </c>
      <c r="M127" s="1">
        <f t="shared" si="14"/>
        <v>0</v>
      </c>
      <c r="N127" s="1">
        <f t="shared" si="18"/>
        <v>0</v>
      </c>
      <c r="O127" s="1">
        <f t="shared" si="19"/>
        <v>0</v>
      </c>
      <c r="P127" s="1">
        <f t="shared" si="20"/>
        <v>0</v>
      </c>
      <c r="Q127" s="1">
        <f t="shared" si="21"/>
        <v>0</v>
      </c>
      <c r="R127" s="1">
        <f t="shared" si="22"/>
        <v>0</v>
      </c>
      <c r="S127" s="1">
        <f t="shared" si="23"/>
        <v>0</v>
      </c>
      <c r="T127" s="1">
        <f t="shared" si="15"/>
        <v>0</v>
      </c>
      <c r="U127" s="1">
        <f t="shared" si="16"/>
        <v>0</v>
      </c>
      <c r="V127" s="1">
        <f t="shared" si="17"/>
        <v>0</v>
      </c>
    </row>
    <row r="128" spans="1:22">
      <c r="A128" s="5"/>
      <c r="B128" s="1"/>
      <c r="D128" s="1"/>
      <c r="G128" s="13"/>
      <c r="K128" s="1">
        <f t="shared" si="12"/>
        <v>0</v>
      </c>
      <c r="L128" s="1">
        <f t="shared" si="13"/>
        <v>0</v>
      </c>
      <c r="M128" s="1">
        <f t="shared" si="14"/>
        <v>0</v>
      </c>
      <c r="N128" s="1">
        <f t="shared" si="18"/>
        <v>0</v>
      </c>
      <c r="O128" s="1">
        <f t="shared" si="19"/>
        <v>0</v>
      </c>
      <c r="P128" s="1">
        <f t="shared" si="20"/>
        <v>0</v>
      </c>
      <c r="Q128" s="1">
        <f t="shared" si="21"/>
        <v>0</v>
      </c>
      <c r="R128" s="1">
        <f t="shared" si="22"/>
        <v>0</v>
      </c>
      <c r="S128" s="1">
        <f t="shared" si="23"/>
        <v>0</v>
      </c>
      <c r="T128" s="1">
        <f t="shared" si="15"/>
        <v>0</v>
      </c>
      <c r="U128" s="1">
        <f t="shared" si="16"/>
        <v>0</v>
      </c>
      <c r="V128" s="1">
        <f t="shared" si="17"/>
        <v>0</v>
      </c>
    </row>
    <row r="129" spans="1:22">
      <c r="A129" s="5"/>
      <c r="B129" s="1"/>
      <c r="D129" s="1"/>
      <c r="G129" s="13"/>
      <c r="K129" s="1">
        <f t="shared" si="12"/>
        <v>0</v>
      </c>
      <c r="L129" s="1">
        <f t="shared" si="13"/>
        <v>0</v>
      </c>
      <c r="M129" s="1">
        <f t="shared" si="14"/>
        <v>0</v>
      </c>
      <c r="N129" s="1">
        <f t="shared" si="18"/>
        <v>0</v>
      </c>
      <c r="O129" s="1">
        <f t="shared" si="19"/>
        <v>0</v>
      </c>
      <c r="P129" s="1">
        <f t="shared" si="20"/>
        <v>0</v>
      </c>
      <c r="Q129" s="1">
        <f t="shared" si="21"/>
        <v>0</v>
      </c>
      <c r="R129" s="1">
        <f t="shared" si="22"/>
        <v>0</v>
      </c>
      <c r="S129" s="1">
        <f t="shared" si="23"/>
        <v>0</v>
      </c>
      <c r="T129" s="1">
        <f t="shared" si="15"/>
        <v>0</v>
      </c>
      <c r="U129" s="1">
        <f t="shared" si="16"/>
        <v>0</v>
      </c>
      <c r="V129" s="1">
        <f t="shared" si="17"/>
        <v>0</v>
      </c>
    </row>
    <row r="130" spans="1:22">
      <c r="A130" s="5"/>
      <c r="B130" s="1"/>
      <c r="D130" s="1"/>
      <c r="G130" s="13"/>
      <c r="K130" s="1">
        <f t="shared" si="12"/>
        <v>0</v>
      </c>
      <c r="L130" s="1">
        <f t="shared" si="13"/>
        <v>0</v>
      </c>
      <c r="M130" s="1">
        <f t="shared" si="14"/>
        <v>0</v>
      </c>
      <c r="N130" s="1">
        <f t="shared" si="18"/>
        <v>0</v>
      </c>
      <c r="O130" s="1">
        <f t="shared" si="19"/>
        <v>0</v>
      </c>
      <c r="P130" s="1">
        <f t="shared" si="20"/>
        <v>0</v>
      </c>
      <c r="Q130" s="1">
        <f t="shared" si="21"/>
        <v>0</v>
      </c>
      <c r="R130" s="1">
        <f t="shared" si="22"/>
        <v>0</v>
      </c>
      <c r="S130" s="1">
        <f t="shared" si="23"/>
        <v>0</v>
      </c>
      <c r="T130" s="1">
        <f t="shared" si="15"/>
        <v>0</v>
      </c>
      <c r="U130" s="1">
        <f t="shared" si="16"/>
        <v>0</v>
      </c>
      <c r="V130" s="1">
        <f t="shared" si="17"/>
        <v>0</v>
      </c>
    </row>
    <row r="131" spans="1:22">
      <c r="A131" s="5"/>
      <c r="B131" s="1"/>
      <c r="D131" s="1"/>
      <c r="G131" s="13"/>
      <c r="K131" s="1">
        <f t="shared" ref="K131:K180" si="24">IF(E131="lojas",D131,0)</f>
        <v>0</v>
      </c>
      <c r="L131" s="1">
        <f t="shared" ref="L131:L180" si="25">IF(E131="lanhouse",D131,0)</f>
        <v>0</v>
      </c>
      <c r="M131" s="1">
        <f t="shared" ref="M131:M180" si="26">IF(E131="celular",D131,0)</f>
        <v>0</v>
      </c>
      <c r="N131" s="1">
        <f t="shared" ref="N131:N180" si="27">IF(F131="caixa",D131,0)</f>
        <v>0</v>
      </c>
      <c r="O131" s="1">
        <f t="shared" si="19"/>
        <v>0</v>
      </c>
      <c r="P131" s="1">
        <f t="shared" ref="P131:P180" si="28">IF(F131="bradesco",D131,0)</f>
        <v>0</v>
      </c>
      <c r="Q131" s="1">
        <f t="shared" ref="Q131:Q180" si="29">IF(F131="banco real",D131,0)</f>
        <v>0</v>
      </c>
      <c r="R131" s="1">
        <f t="shared" ref="R131:R180" si="30">IF(F131="itau",D131,0)</f>
        <v>0</v>
      </c>
      <c r="S131" s="1">
        <f t="shared" ref="S131:S180" si="31">IF(F131="pseg",D131,0)</f>
        <v>0</v>
      </c>
      <c r="T131" s="1">
        <f t="shared" ref="T131:T151" si="32">IF(C131="pessoal",B131,0)</f>
        <v>0</v>
      </c>
      <c r="U131" s="1">
        <f t="shared" ref="U131:U180" si="33">IF(E131="dominios",D131,0)</f>
        <v>0</v>
      </c>
      <c r="V131" s="1">
        <f t="shared" ref="V131:V180" si="34">IF(C131="publicidade",B131,0)</f>
        <v>0</v>
      </c>
    </row>
    <row r="132" spans="1:22">
      <c r="A132" s="5"/>
      <c r="B132" s="1"/>
      <c r="D132" s="1"/>
      <c r="G132" s="13"/>
      <c r="K132" s="1">
        <f t="shared" si="24"/>
        <v>0</v>
      </c>
      <c r="L132" s="1">
        <f t="shared" si="25"/>
        <v>0</v>
      </c>
      <c r="M132" s="1">
        <f t="shared" si="26"/>
        <v>0</v>
      </c>
      <c r="N132" s="1">
        <f t="shared" si="27"/>
        <v>0</v>
      </c>
      <c r="O132" s="1">
        <f t="shared" ref="O132:O180" si="35">IF(F132="bb",D132,0)</f>
        <v>0</v>
      </c>
      <c r="P132" s="1">
        <f t="shared" si="28"/>
        <v>0</v>
      </c>
      <c r="Q132" s="1">
        <f t="shared" si="29"/>
        <v>0</v>
      </c>
      <c r="R132" s="1">
        <f t="shared" si="30"/>
        <v>0</v>
      </c>
      <c r="S132" s="1">
        <f t="shared" si="31"/>
        <v>0</v>
      </c>
      <c r="T132" s="1">
        <f t="shared" si="32"/>
        <v>0</v>
      </c>
      <c r="U132" s="1">
        <f t="shared" si="33"/>
        <v>0</v>
      </c>
      <c r="V132" s="1">
        <f t="shared" si="34"/>
        <v>0</v>
      </c>
    </row>
    <row r="133" spans="1:22">
      <c r="A133" s="5"/>
      <c r="B133" s="1"/>
      <c r="D133" s="1"/>
      <c r="G133" s="13"/>
      <c r="K133" s="1">
        <f t="shared" si="24"/>
        <v>0</v>
      </c>
      <c r="L133" s="1">
        <f t="shared" si="25"/>
        <v>0</v>
      </c>
      <c r="M133" s="1">
        <f t="shared" si="26"/>
        <v>0</v>
      </c>
      <c r="N133" s="1">
        <f t="shared" si="27"/>
        <v>0</v>
      </c>
      <c r="O133" s="1">
        <f t="shared" si="35"/>
        <v>0</v>
      </c>
      <c r="P133" s="1">
        <f t="shared" si="28"/>
        <v>0</v>
      </c>
      <c r="Q133" s="1">
        <f t="shared" si="29"/>
        <v>0</v>
      </c>
      <c r="R133" s="1">
        <f t="shared" si="30"/>
        <v>0</v>
      </c>
      <c r="S133" s="1">
        <f t="shared" si="31"/>
        <v>0</v>
      </c>
      <c r="T133" s="1">
        <f t="shared" si="32"/>
        <v>0</v>
      </c>
      <c r="U133" s="1">
        <f t="shared" si="33"/>
        <v>0</v>
      </c>
      <c r="V133" s="1">
        <f t="shared" si="34"/>
        <v>0</v>
      </c>
    </row>
    <row r="134" spans="1:22">
      <c r="A134" s="5"/>
      <c r="B134" s="1"/>
      <c r="D134" s="1"/>
      <c r="G134" s="13"/>
      <c r="K134" s="1">
        <f t="shared" si="24"/>
        <v>0</v>
      </c>
      <c r="L134" s="1">
        <f t="shared" si="25"/>
        <v>0</v>
      </c>
      <c r="M134" s="1">
        <f t="shared" si="26"/>
        <v>0</v>
      </c>
      <c r="N134" s="1">
        <f t="shared" si="27"/>
        <v>0</v>
      </c>
      <c r="O134" s="1">
        <f t="shared" si="35"/>
        <v>0</v>
      </c>
      <c r="P134" s="1">
        <f t="shared" si="28"/>
        <v>0</v>
      </c>
      <c r="Q134" s="1">
        <f t="shared" si="29"/>
        <v>0</v>
      </c>
      <c r="R134" s="1">
        <f t="shared" si="30"/>
        <v>0</v>
      </c>
      <c r="S134" s="1">
        <f t="shared" si="31"/>
        <v>0</v>
      </c>
      <c r="T134" s="1">
        <f t="shared" si="32"/>
        <v>0</v>
      </c>
      <c r="U134" s="1">
        <f t="shared" si="33"/>
        <v>0</v>
      </c>
      <c r="V134" s="1">
        <f t="shared" si="34"/>
        <v>0</v>
      </c>
    </row>
    <row r="135" spans="1:22">
      <c r="A135" s="5"/>
      <c r="B135" s="1"/>
      <c r="D135" s="1"/>
      <c r="G135" s="13"/>
      <c r="K135" s="1">
        <f t="shared" si="24"/>
        <v>0</v>
      </c>
      <c r="L135" s="1">
        <f t="shared" si="25"/>
        <v>0</v>
      </c>
      <c r="M135" s="1">
        <f t="shared" si="26"/>
        <v>0</v>
      </c>
      <c r="N135" s="1">
        <f t="shared" si="27"/>
        <v>0</v>
      </c>
      <c r="O135" s="1">
        <f t="shared" si="35"/>
        <v>0</v>
      </c>
      <c r="P135" s="1">
        <f t="shared" si="28"/>
        <v>0</v>
      </c>
      <c r="Q135" s="1">
        <f t="shared" si="29"/>
        <v>0</v>
      </c>
      <c r="R135" s="1">
        <f t="shared" si="30"/>
        <v>0</v>
      </c>
      <c r="S135" s="1">
        <f t="shared" si="31"/>
        <v>0</v>
      </c>
      <c r="T135" s="1">
        <f t="shared" si="32"/>
        <v>0</v>
      </c>
      <c r="U135" s="1">
        <f t="shared" si="33"/>
        <v>0</v>
      </c>
      <c r="V135" s="1">
        <f t="shared" si="34"/>
        <v>0</v>
      </c>
    </row>
    <row r="136" spans="1:22">
      <c r="A136" s="5"/>
      <c r="B136" s="1"/>
      <c r="D136" s="1"/>
      <c r="G136" s="13"/>
      <c r="K136" s="1">
        <f t="shared" si="24"/>
        <v>0</v>
      </c>
      <c r="L136" s="1">
        <f t="shared" si="25"/>
        <v>0</v>
      </c>
      <c r="M136" s="1">
        <f t="shared" si="26"/>
        <v>0</v>
      </c>
      <c r="N136" s="1">
        <f t="shared" si="27"/>
        <v>0</v>
      </c>
      <c r="O136" s="1">
        <f t="shared" si="35"/>
        <v>0</v>
      </c>
      <c r="P136" s="1">
        <f t="shared" si="28"/>
        <v>0</v>
      </c>
      <c r="Q136" s="1">
        <f t="shared" si="29"/>
        <v>0</v>
      </c>
      <c r="R136" s="1">
        <f t="shared" si="30"/>
        <v>0</v>
      </c>
      <c r="S136" s="1">
        <f t="shared" si="31"/>
        <v>0</v>
      </c>
      <c r="T136" s="1">
        <f t="shared" si="32"/>
        <v>0</v>
      </c>
      <c r="U136" s="1">
        <f t="shared" si="33"/>
        <v>0</v>
      </c>
      <c r="V136" s="1">
        <f t="shared" si="34"/>
        <v>0</v>
      </c>
    </row>
    <row r="137" spans="1:22">
      <c r="A137" s="5"/>
      <c r="B137" s="1"/>
      <c r="D137" s="1"/>
      <c r="G137" s="13"/>
      <c r="K137" s="1">
        <f t="shared" si="24"/>
        <v>0</v>
      </c>
      <c r="L137" s="1">
        <f t="shared" si="25"/>
        <v>0</v>
      </c>
      <c r="M137" s="1">
        <f t="shared" si="26"/>
        <v>0</v>
      </c>
      <c r="N137" s="1">
        <f t="shared" si="27"/>
        <v>0</v>
      </c>
      <c r="O137" s="1">
        <f t="shared" si="35"/>
        <v>0</v>
      </c>
      <c r="P137" s="1">
        <f t="shared" si="28"/>
        <v>0</v>
      </c>
      <c r="Q137" s="1">
        <f t="shared" si="29"/>
        <v>0</v>
      </c>
      <c r="R137" s="1">
        <f t="shared" si="30"/>
        <v>0</v>
      </c>
      <c r="S137" s="1">
        <f t="shared" si="31"/>
        <v>0</v>
      </c>
      <c r="T137" s="1">
        <f t="shared" si="32"/>
        <v>0</v>
      </c>
      <c r="U137" s="1">
        <f t="shared" si="33"/>
        <v>0</v>
      </c>
      <c r="V137" s="1">
        <f t="shared" si="34"/>
        <v>0</v>
      </c>
    </row>
    <row r="138" spans="1:22">
      <c r="A138" s="5"/>
      <c r="B138" s="1"/>
      <c r="D138" s="1"/>
      <c r="G138" s="13"/>
      <c r="K138" s="1">
        <f t="shared" si="24"/>
        <v>0</v>
      </c>
      <c r="L138" s="1">
        <f t="shared" si="25"/>
        <v>0</v>
      </c>
      <c r="M138" s="1">
        <f t="shared" si="26"/>
        <v>0</v>
      </c>
      <c r="N138" s="1">
        <f t="shared" si="27"/>
        <v>0</v>
      </c>
      <c r="O138" s="1">
        <f t="shared" si="35"/>
        <v>0</v>
      </c>
      <c r="P138" s="1">
        <f t="shared" si="28"/>
        <v>0</v>
      </c>
      <c r="Q138" s="1">
        <f t="shared" si="29"/>
        <v>0</v>
      </c>
      <c r="R138" s="1">
        <f t="shared" si="30"/>
        <v>0</v>
      </c>
      <c r="S138" s="1">
        <f t="shared" si="31"/>
        <v>0</v>
      </c>
      <c r="T138" s="1">
        <f t="shared" si="32"/>
        <v>0</v>
      </c>
      <c r="U138" s="1">
        <f t="shared" si="33"/>
        <v>0</v>
      </c>
      <c r="V138" s="1">
        <f t="shared" si="34"/>
        <v>0</v>
      </c>
    </row>
    <row r="139" spans="1:22">
      <c r="A139" s="5"/>
      <c r="B139" s="1"/>
      <c r="D139" s="1"/>
      <c r="G139" s="13"/>
      <c r="K139" s="1">
        <f t="shared" si="24"/>
        <v>0</v>
      </c>
      <c r="L139" s="1">
        <f t="shared" si="25"/>
        <v>0</v>
      </c>
      <c r="M139" s="1">
        <f t="shared" si="26"/>
        <v>0</v>
      </c>
      <c r="N139" s="1">
        <f t="shared" si="27"/>
        <v>0</v>
      </c>
      <c r="O139" s="1">
        <f t="shared" si="35"/>
        <v>0</v>
      </c>
      <c r="P139" s="1">
        <f t="shared" si="28"/>
        <v>0</v>
      </c>
      <c r="Q139" s="1">
        <f t="shared" si="29"/>
        <v>0</v>
      </c>
      <c r="R139" s="1">
        <f t="shared" si="30"/>
        <v>0</v>
      </c>
      <c r="S139" s="1">
        <f t="shared" si="31"/>
        <v>0</v>
      </c>
      <c r="T139" s="1">
        <f t="shared" si="32"/>
        <v>0</v>
      </c>
      <c r="U139" s="1">
        <f t="shared" si="33"/>
        <v>0</v>
      </c>
      <c r="V139" s="1">
        <f t="shared" si="34"/>
        <v>0</v>
      </c>
    </row>
    <row r="140" spans="1:22">
      <c r="A140" s="5"/>
      <c r="B140" s="1"/>
      <c r="D140" s="1"/>
      <c r="G140" s="13"/>
      <c r="K140" s="1">
        <f t="shared" si="24"/>
        <v>0</v>
      </c>
      <c r="L140" s="1">
        <f t="shared" si="25"/>
        <v>0</v>
      </c>
      <c r="M140" s="1">
        <f t="shared" si="26"/>
        <v>0</v>
      </c>
      <c r="N140" s="1">
        <f t="shared" si="27"/>
        <v>0</v>
      </c>
      <c r="O140" s="1">
        <f t="shared" si="35"/>
        <v>0</v>
      </c>
      <c r="P140" s="1">
        <f t="shared" si="28"/>
        <v>0</v>
      </c>
      <c r="Q140" s="1">
        <f t="shared" si="29"/>
        <v>0</v>
      </c>
      <c r="R140" s="1">
        <f t="shared" si="30"/>
        <v>0</v>
      </c>
      <c r="S140" s="1">
        <f t="shared" si="31"/>
        <v>0</v>
      </c>
      <c r="T140" s="1">
        <f t="shared" si="32"/>
        <v>0</v>
      </c>
      <c r="U140" s="1">
        <f t="shared" si="33"/>
        <v>0</v>
      </c>
      <c r="V140" s="1">
        <f t="shared" si="34"/>
        <v>0</v>
      </c>
    </row>
    <row r="141" spans="1:22">
      <c r="A141" s="5"/>
      <c r="B141" s="1"/>
      <c r="D141" s="1"/>
      <c r="K141" s="1">
        <f t="shared" si="24"/>
        <v>0</v>
      </c>
      <c r="L141" s="1">
        <f t="shared" si="25"/>
        <v>0</v>
      </c>
      <c r="M141" s="1">
        <f t="shared" si="26"/>
        <v>0</v>
      </c>
      <c r="N141" s="1">
        <f t="shared" si="27"/>
        <v>0</v>
      </c>
      <c r="O141" s="1">
        <f t="shared" si="35"/>
        <v>0</v>
      </c>
      <c r="P141" s="1">
        <f t="shared" si="28"/>
        <v>0</v>
      </c>
      <c r="Q141" s="1">
        <f t="shared" si="29"/>
        <v>0</v>
      </c>
      <c r="R141" s="1">
        <f t="shared" si="30"/>
        <v>0</v>
      </c>
      <c r="S141" s="1">
        <f t="shared" si="31"/>
        <v>0</v>
      </c>
      <c r="T141" s="1">
        <f t="shared" si="32"/>
        <v>0</v>
      </c>
      <c r="U141" s="1">
        <f t="shared" si="33"/>
        <v>0</v>
      </c>
      <c r="V141" s="1">
        <f t="shared" si="34"/>
        <v>0</v>
      </c>
    </row>
    <row r="142" spans="1:22">
      <c r="A142" s="5"/>
      <c r="B142" s="1"/>
      <c r="D142" s="1"/>
      <c r="K142" s="1">
        <f t="shared" si="24"/>
        <v>0</v>
      </c>
      <c r="L142" s="1">
        <f t="shared" si="25"/>
        <v>0</v>
      </c>
      <c r="M142" s="1">
        <f t="shared" si="26"/>
        <v>0</v>
      </c>
      <c r="N142" s="1">
        <f t="shared" si="27"/>
        <v>0</v>
      </c>
      <c r="O142" s="1">
        <f t="shared" si="35"/>
        <v>0</v>
      </c>
      <c r="P142" s="1">
        <f t="shared" si="28"/>
        <v>0</v>
      </c>
      <c r="Q142" s="1">
        <f t="shared" si="29"/>
        <v>0</v>
      </c>
      <c r="R142" s="1">
        <f t="shared" si="30"/>
        <v>0</v>
      </c>
      <c r="S142" s="1">
        <f t="shared" si="31"/>
        <v>0</v>
      </c>
      <c r="T142" s="1">
        <f t="shared" si="32"/>
        <v>0</v>
      </c>
      <c r="U142" s="1">
        <f t="shared" si="33"/>
        <v>0</v>
      </c>
      <c r="V142" s="1">
        <f t="shared" si="34"/>
        <v>0</v>
      </c>
    </row>
    <row r="143" spans="1:22">
      <c r="A143" s="5"/>
      <c r="B143" s="1"/>
      <c r="D143" s="1"/>
      <c r="K143" s="1">
        <f t="shared" si="24"/>
        <v>0</v>
      </c>
      <c r="L143" s="1">
        <f t="shared" si="25"/>
        <v>0</v>
      </c>
      <c r="M143" s="1">
        <f t="shared" si="26"/>
        <v>0</v>
      </c>
      <c r="N143" s="1">
        <f t="shared" si="27"/>
        <v>0</v>
      </c>
      <c r="O143" s="1">
        <f t="shared" si="35"/>
        <v>0</v>
      </c>
      <c r="P143" s="1">
        <f t="shared" si="28"/>
        <v>0</v>
      </c>
      <c r="Q143" s="1">
        <f t="shared" si="29"/>
        <v>0</v>
      </c>
      <c r="R143" s="1">
        <f t="shared" si="30"/>
        <v>0</v>
      </c>
      <c r="S143" s="1">
        <f t="shared" si="31"/>
        <v>0</v>
      </c>
      <c r="T143" s="1">
        <f t="shared" si="32"/>
        <v>0</v>
      </c>
      <c r="U143" s="1">
        <f t="shared" si="33"/>
        <v>0</v>
      </c>
      <c r="V143" s="1">
        <f t="shared" si="34"/>
        <v>0</v>
      </c>
    </row>
    <row r="144" spans="1:22">
      <c r="A144" s="5"/>
      <c r="B144" s="1"/>
      <c r="D144" s="1"/>
      <c r="K144" s="1">
        <f t="shared" si="24"/>
        <v>0</v>
      </c>
      <c r="L144" s="1">
        <f t="shared" si="25"/>
        <v>0</v>
      </c>
      <c r="M144" s="1">
        <f t="shared" si="26"/>
        <v>0</v>
      </c>
      <c r="N144" s="1">
        <f t="shared" si="27"/>
        <v>0</v>
      </c>
      <c r="O144" s="1">
        <f t="shared" si="35"/>
        <v>0</v>
      </c>
      <c r="P144" s="1">
        <f t="shared" si="28"/>
        <v>0</v>
      </c>
      <c r="Q144" s="1">
        <f t="shared" si="29"/>
        <v>0</v>
      </c>
      <c r="R144" s="1">
        <f t="shared" si="30"/>
        <v>0</v>
      </c>
      <c r="S144" s="1">
        <f t="shared" si="31"/>
        <v>0</v>
      </c>
      <c r="T144" s="1">
        <f t="shared" si="32"/>
        <v>0</v>
      </c>
      <c r="U144" s="1">
        <f t="shared" si="33"/>
        <v>0</v>
      </c>
      <c r="V144" s="1">
        <f t="shared" si="34"/>
        <v>0</v>
      </c>
    </row>
    <row r="145" spans="1:22">
      <c r="A145" s="5"/>
      <c r="B145" s="1"/>
      <c r="D145" s="1"/>
      <c r="K145" s="1">
        <f t="shared" si="24"/>
        <v>0</v>
      </c>
      <c r="L145" s="1">
        <f t="shared" si="25"/>
        <v>0</v>
      </c>
      <c r="M145" s="1">
        <f t="shared" si="26"/>
        <v>0</v>
      </c>
      <c r="N145" s="1">
        <f t="shared" si="27"/>
        <v>0</v>
      </c>
      <c r="O145" s="1">
        <f t="shared" si="35"/>
        <v>0</v>
      </c>
      <c r="P145" s="1">
        <f t="shared" si="28"/>
        <v>0</v>
      </c>
      <c r="Q145" s="1">
        <f t="shared" si="29"/>
        <v>0</v>
      </c>
      <c r="R145" s="1">
        <f t="shared" si="30"/>
        <v>0</v>
      </c>
      <c r="S145" s="1">
        <f t="shared" si="31"/>
        <v>0</v>
      </c>
      <c r="T145" s="1">
        <f t="shared" si="32"/>
        <v>0</v>
      </c>
      <c r="U145" s="1">
        <f t="shared" si="33"/>
        <v>0</v>
      </c>
      <c r="V145" s="1">
        <f t="shared" si="34"/>
        <v>0</v>
      </c>
    </row>
    <row r="146" spans="1:22">
      <c r="A146" s="5"/>
      <c r="B146" s="1"/>
      <c r="D146" s="1"/>
      <c r="K146" s="1">
        <f t="shared" si="24"/>
        <v>0</v>
      </c>
      <c r="L146" s="1">
        <f t="shared" si="25"/>
        <v>0</v>
      </c>
      <c r="M146" s="1">
        <f t="shared" si="26"/>
        <v>0</v>
      </c>
      <c r="N146" s="1">
        <f t="shared" si="27"/>
        <v>0</v>
      </c>
      <c r="O146" s="1">
        <f t="shared" si="35"/>
        <v>0</v>
      </c>
      <c r="P146" s="1">
        <f t="shared" si="28"/>
        <v>0</v>
      </c>
      <c r="Q146" s="1">
        <f t="shared" si="29"/>
        <v>0</v>
      </c>
      <c r="R146" s="1">
        <f t="shared" si="30"/>
        <v>0</v>
      </c>
      <c r="S146" s="1">
        <f t="shared" si="31"/>
        <v>0</v>
      </c>
      <c r="T146" s="1">
        <f t="shared" si="32"/>
        <v>0</v>
      </c>
      <c r="U146" s="1">
        <f t="shared" si="33"/>
        <v>0</v>
      </c>
      <c r="V146" s="1">
        <f t="shared" si="34"/>
        <v>0</v>
      </c>
    </row>
    <row r="147" spans="1:22">
      <c r="A147" s="5"/>
      <c r="B147" s="1"/>
      <c r="D147" s="1"/>
      <c r="K147" s="1">
        <f t="shared" si="24"/>
        <v>0</v>
      </c>
      <c r="L147" s="1">
        <f t="shared" si="25"/>
        <v>0</v>
      </c>
      <c r="M147" s="1">
        <f t="shared" si="26"/>
        <v>0</v>
      </c>
      <c r="N147" s="1">
        <f t="shared" si="27"/>
        <v>0</v>
      </c>
      <c r="O147" s="1">
        <f t="shared" si="35"/>
        <v>0</v>
      </c>
      <c r="P147" s="1">
        <f t="shared" si="28"/>
        <v>0</v>
      </c>
      <c r="Q147" s="1">
        <f t="shared" si="29"/>
        <v>0</v>
      </c>
      <c r="R147" s="1">
        <f t="shared" si="30"/>
        <v>0</v>
      </c>
      <c r="S147" s="1">
        <f t="shared" si="31"/>
        <v>0</v>
      </c>
      <c r="T147" s="1">
        <f t="shared" si="32"/>
        <v>0</v>
      </c>
      <c r="U147" s="1">
        <f t="shared" si="33"/>
        <v>0</v>
      </c>
      <c r="V147" s="1">
        <f t="shared" si="34"/>
        <v>0</v>
      </c>
    </row>
    <row r="148" spans="1:22">
      <c r="A148" s="5"/>
      <c r="B148" s="1"/>
      <c r="D148" s="1"/>
      <c r="K148" s="1">
        <f t="shared" si="24"/>
        <v>0</v>
      </c>
      <c r="L148" s="1">
        <f t="shared" si="25"/>
        <v>0</v>
      </c>
      <c r="M148" s="1">
        <f t="shared" si="26"/>
        <v>0</v>
      </c>
      <c r="N148" s="1">
        <f t="shared" si="27"/>
        <v>0</v>
      </c>
      <c r="O148" s="1">
        <f t="shared" si="35"/>
        <v>0</v>
      </c>
      <c r="P148" s="1">
        <f t="shared" si="28"/>
        <v>0</v>
      </c>
      <c r="Q148" s="1">
        <f t="shared" si="29"/>
        <v>0</v>
      </c>
      <c r="R148" s="1">
        <f t="shared" si="30"/>
        <v>0</v>
      </c>
      <c r="S148" s="1">
        <f t="shared" si="31"/>
        <v>0</v>
      </c>
      <c r="T148" s="1">
        <f t="shared" si="32"/>
        <v>0</v>
      </c>
      <c r="U148" s="1">
        <f t="shared" si="33"/>
        <v>0</v>
      </c>
      <c r="V148" s="1">
        <f t="shared" si="34"/>
        <v>0</v>
      </c>
    </row>
    <row r="149" spans="1:22">
      <c r="A149" s="5"/>
      <c r="B149" s="1"/>
      <c r="D149" s="1"/>
      <c r="K149" s="1">
        <f t="shared" si="24"/>
        <v>0</v>
      </c>
      <c r="L149" s="1">
        <f t="shared" si="25"/>
        <v>0</v>
      </c>
      <c r="M149" s="1">
        <f t="shared" si="26"/>
        <v>0</v>
      </c>
      <c r="N149" s="1">
        <f t="shared" si="27"/>
        <v>0</v>
      </c>
      <c r="O149" s="1">
        <f t="shared" si="35"/>
        <v>0</v>
      </c>
      <c r="P149" s="1">
        <f t="shared" si="28"/>
        <v>0</v>
      </c>
      <c r="Q149" s="1">
        <f t="shared" si="29"/>
        <v>0</v>
      </c>
      <c r="R149" s="1">
        <f t="shared" si="30"/>
        <v>0</v>
      </c>
      <c r="S149" s="1">
        <f t="shared" si="31"/>
        <v>0</v>
      </c>
      <c r="T149" s="1">
        <f t="shared" si="32"/>
        <v>0</v>
      </c>
      <c r="U149" s="1">
        <f t="shared" si="33"/>
        <v>0</v>
      </c>
      <c r="V149" s="1">
        <f t="shared" si="34"/>
        <v>0</v>
      </c>
    </row>
    <row r="150" spans="1:22">
      <c r="A150" s="5"/>
      <c r="B150" s="1"/>
      <c r="D150" s="1"/>
      <c r="K150" s="1">
        <f t="shared" si="24"/>
        <v>0</v>
      </c>
      <c r="L150" s="1">
        <f t="shared" si="25"/>
        <v>0</v>
      </c>
      <c r="M150" s="1">
        <f t="shared" si="26"/>
        <v>0</v>
      </c>
      <c r="N150" s="1">
        <f t="shared" si="27"/>
        <v>0</v>
      </c>
      <c r="O150" s="1">
        <f t="shared" si="35"/>
        <v>0</v>
      </c>
      <c r="P150" s="1">
        <f t="shared" si="28"/>
        <v>0</v>
      </c>
      <c r="Q150" s="1">
        <f t="shared" si="29"/>
        <v>0</v>
      </c>
      <c r="R150" s="1">
        <f t="shared" si="30"/>
        <v>0</v>
      </c>
      <c r="S150" s="1">
        <f t="shared" si="31"/>
        <v>0</v>
      </c>
      <c r="T150" s="1">
        <f t="shared" si="32"/>
        <v>0</v>
      </c>
      <c r="U150" s="1">
        <f t="shared" si="33"/>
        <v>0</v>
      </c>
      <c r="V150" s="1">
        <f t="shared" si="34"/>
        <v>0</v>
      </c>
    </row>
    <row r="151" spans="1:22">
      <c r="A151" s="5"/>
      <c r="B151" s="1"/>
      <c r="D151" s="1"/>
      <c r="K151" s="1">
        <f t="shared" si="24"/>
        <v>0</v>
      </c>
      <c r="L151" s="1">
        <f t="shared" si="25"/>
        <v>0</v>
      </c>
      <c r="M151" s="1">
        <f t="shared" si="26"/>
        <v>0</v>
      </c>
      <c r="N151" s="1">
        <f t="shared" si="27"/>
        <v>0</v>
      </c>
      <c r="O151" s="1">
        <f t="shared" si="35"/>
        <v>0</v>
      </c>
      <c r="P151" s="1">
        <f t="shared" si="28"/>
        <v>0</v>
      </c>
      <c r="Q151" s="1">
        <f t="shared" si="29"/>
        <v>0</v>
      </c>
      <c r="R151" s="1">
        <f t="shared" si="30"/>
        <v>0</v>
      </c>
      <c r="S151" s="1">
        <f t="shared" si="31"/>
        <v>0</v>
      </c>
      <c r="T151" s="1">
        <f t="shared" si="32"/>
        <v>0</v>
      </c>
      <c r="U151" s="1">
        <f t="shared" si="33"/>
        <v>0</v>
      </c>
      <c r="V151" s="1">
        <f t="shared" si="34"/>
        <v>0</v>
      </c>
    </row>
    <row r="152" spans="1:22">
      <c r="A152" s="5"/>
      <c r="B152" s="1"/>
      <c r="D152" s="1"/>
      <c r="K152" s="1">
        <f t="shared" si="24"/>
        <v>0</v>
      </c>
      <c r="L152" s="1">
        <f t="shared" si="25"/>
        <v>0</v>
      </c>
      <c r="M152" s="1">
        <f t="shared" si="26"/>
        <v>0</v>
      </c>
      <c r="N152" s="1">
        <f t="shared" si="27"/>
        <v>0</v>
      </c>
      <c r="O152" s="1">
        <f t="shared" si="35"/>
        <v>0</v>
      </c>
      <c r="P152" s="1">
        <f t="shared" si="28"/>
        <v>0</v>
      </c>
      <c r="Q152" s="1">
        <f t="shared" si="29"/>
        <v>0</v>
      </c>
      <c r="R152" s="1">
        <f t="shared" si="30"/>
        <v>0</v>
      </c>
      <c r="S152" s="1">
        <f t="shared" si="31"/>
        <v>0</v>
      </c>
      <c r="U152" s="1">
        <f t="shared" si="33"/>
        <v>0</v>
      </c>
      <c r="V152" s="1">
        <f t="shared" si="34"/>
        <v>0</v>
      </c>
    </row>
    <row r="153" spans="1:22">
      <c r="A153" s="5"/>
      <c r="B153" s="1"/>
      <c r="D153" s="1"/>
      <c r="K153" s="1">
        <f t="shared" si="24"/>
        <v>0</v>
      </c>
      <c r="L153" s="1">
        <f t="shared" si="25"/>
        <v>0</v>
      </c>
      <c r="M153" s="1">
        <f t="shared" si="26"/>
        <v>0</v>
      </c>
      <c r="N153" s="1">
        <f t="shared" si="27"/>
        <v>0</v>
      </c>
      <c r="O153" s="1">
        <f t="shared" si="35"/>
        <v>0</v>
      </c>
      <c r="P153" s="1">
        <f t="shared" si="28"/>
        <v>0</v>
      </c>
      <c r="Q153" s="1">
        <f t="shared" si="29"/>
        <v>0</v>
      </c>
      <c r="R153" s="1">
        <f t="shared" si="30"/>
        <v>0</v>
      </c>
      <c r="S153" s="1">
        <f t="shared" si="31"/>
        <v>0</v>
      </c>
      <c r="U153" s="1">
        <f t="shared" si="33"/>
        <v>0</v>
      </c>
      <c r="V153" s="1">
        <f t="shared" si="34"/>
        <v>0</v>
      </c>
    </row>
    <row r="154" spans="1:22">
      <c r="A154" s="5"/>
      <c r="B154" s="1"/>
      <c r="D154" s="1"/>
      <c r="K154" s="1">
        <f t="shared" si="24"/>
        <v>0</v>
      </c>
      <c r="L154" s="1">
        <f t="shared" si="25"/>
        <v>0</v>
      </c>
      <c r="M154" s="1">
        <f t="shared" si="26"/>
        <v>0</v>
      </c>
      <c r="N154" s="1">
        <f t="shared" si="27"/>
        <v>0</v>
      </c>
      <c r="O154" s="1">
        <f t="shared" si="35"/>
        <v>0</v>
      </c>
      <c r="P154" s="1">
        <f t="shared" si="28"/>
        <v>0</v>
      </c>
      <c r="Q154" s="1">
        <f t="shared" si="29"/>
        <v>0</v>
      </c>
      <c r="R154" s="1">
        <f t="shared" si="30"/>
        <v>0</v>
      </c>
      <c r="S154" s="1">
        <f t="shared" si="31"/>
        <v>0</v>
      </c>
      <c r="U154" s="1">
        <f t="shared" si="33"/>
        <v>0</v>
      </c>
      <c r="V154" s="1">
        <f t="shared" si="34"/>
        <v>0</v>
      </c>
    </row>
    <row r="155" spans="1:22">
      <c r="A155" s="5"/>
      <c r="B155" s="1"/>
      <c r="D155" s="1"/>
      <c r="K155" s="1">
        <f t="shared" si="24"/>
        <v>0</v>
      </c>
      <c r="L155" s="1">
        <f t="shared" si="25"/>
        <v>0</v>
      </c>
      <c r="M155" s="1">
        <f t="shared" si="26"/>
        <v>0</v>
      </c>
      <c r="N155" s="1">
        <f t="shared" si="27"/>
        <v>0</v>
      </c>
      <c r="O155" s="1">
        <f t="shared" si="35"/>
        <v>0</v>
      </c>
      <c r="P155" s="1">
        <f t="shared" si="28"/>
        <v>0</v>
      </c>
      <c r="Q155" s="1">
        <f t="shared" si="29"/>
        <v>0</v>
      </c>
      <c r="R155" s="1">
        <f t="shared" si="30"/>
        <v>0</v>
      </c>
      <c r="S155" s="1">
        <f t="shared" si="31"/>
        <v>0</v>
      </c>
      <c r="U155" s="1">
        <f t="shared" si="33"/>
        <v>0</v>
      </c>
      <c r="V155" s="1">
        <f t="shared" si="34"/>
        <v>0</v>
      </c>
    </row>
    <row r="156" spans="1:22">
      <c r="A156" s="5"/>
      <c r="B156" s="1"/>
      <c r="D156" s="1"/>
      <c r="K156" s="1">
        <f t="shared" si="24"/>
        <v>0</v>
      </c>
      <c r="L156" s="1">
        <f t="shared" si="25"/>
        <v>0</v>
      </c>
      <c r="M156" s="1">
        <f t="shared" si="26"/>
        <v>0</v>
      </c>
      <c r="N156" s="1">
        <f t="shared" si="27"/>
        <v>0</v>
      </c>
      <c r="O156" s="1">
        <f t="shared" si="35"/>
        <v>0</v>
      </c>
      <c r="P156" s="1">
        <f t="shared" si="28"/>
        <v>0</v>
      </c>
      <c r="Q156" s="1">
        <f t="shared" si="29"/>
        <v>0</v>
      </c>
      <c r="R156" s="1">
        <f t="shared" si="30"/>
        <v>0</v>
      </c>
      <c r="S156" s="1">
        <f t="shared" si="31"/>
        <v>0</v>
      </c>
      <c r="U156" s="1">
        <f t="shared" si="33"/>
        <v>0</v>
      </c>
      <c r="V156" s="1">
        <f t="shared" si="34"/>
        <v>0</v>
      </c>
    </row>
    <row r="157" spans="1:22">
      <c r="A157" s="5"/>
      <c r="B157" s="1"/>
      <c r="D157" s="1"/>
      <c r="K157" s="1">
        <f t="shared" si="24"/>
        <v>0</v>
      </c>
      <c r="L157" s="1">
        <f t="shared" si="25"/>
        <v>0</v>
      </c>
      <c r="M157" s="1">
        <f t="shared" si="26"/>
        <v>0</v>
      </c>
      <c r="N157" s="1">
        <f t="shared" si="27"/>
        <v>0</v>
      </c>
      <c r="O157" s="1">
        <f t="shared" si="35"/>
        <v>0</v>
      </c>
      <c r="P157" s="1">
        <f t="shared" si="28"/>
        <v>0</v>
      </c>
      <c r="Q157" s="1">
        <f t="shared" si="29"/>
        <v>0</v>
      </c>
      <c r="R157" s="1">
        <f t="shared" si="30"/>
        <v>0</v>
      </c>
      <c r="S157" s="1">
        <f t="shared" si="31"/>
        <v>0</v>
      </c>
      <c r="U157" s="1">
        <f t="shared" si="33"/>
        <v>0</v>
      </c>
      <c r="V157" s="1">
        <f t="shared" si="34"/>
        <v>0</v>
      </c>
    </row>
    <row r="158" spans="1:22">
      <c r="A158" s="5"/>
      <c r="B158" s="1"/>
      <c r="D158" s="1"/>
      <c r="K158" s="1">
        <f t="shared" si="24"/>
        <v>0</v>
      </c>
      <c r="L158" s="1">
        <f t="shared" si="25"/>
        <v>0</v>
      </c>
      <c r="M158" s="1">
        <f t="shared" si="26"/>
        <v>0</v>
      </c>
      <c r="N158" s="1">
        <f t="shared" si="27"/>
        <v>0</v>
      </c>
      <c r="O158" s="1">
        <f t="shared" si="35"/>
        <v>0</v>
      </c>
      <c r="P158" s="1">
        <f t="shared" si="28"/>
        <v>0</v>
      </c>
      <c r="Q158" s="1">
        <f t="shared" si="29"/>
        <v>0</v>
      </c>
      <c r="R158" s="1">
        <f t="shared" si="30"/>
        <v>0</v>
      </c>
      <c r="S158" s="1">
        <f t="shared" si="31"/>
        <v>0</v>
      </c>
      <c r="U158" s="1">
        <f t="shared" si="33"/>
        <v>0</v>
      </c>
      <c r="V158" s="1">
        <f t="shared" si="34"/>
        <v>0</v>
      </c>
    </row>
    <row r="159" spans="1:22">
      <c r="A159" s="5"/>
      <c r="B159" s="1"/>
      <c r="D159" s="1"/>
      <c r="K159" s="1">
        <f t="shared" si="24"/>
        <v>0</v>
      </c>
      <c r="L159" s="1">
        <f t="shared" si="25"/>
        <v>0</v>
      </c>
      <c r="M159" s="1">
        <f t="shared" si="26"/>
        <v>0</v>
      </c>
      <c r="N159" s="1">
        <f t="shared" si="27"/>
        <v>0</v>
      </c>
      <c r="O159" s="1">
        <f t="shared" si="35"/>
        <v>0</v>
      </c>
      <c r="P159" s="1">
        <f t="shared" si="28"/>
        <v>0</v>
      </c>
      <c r="Q159" s="1">
        <f t="shared" si="29"/>
        <v>0</v>
      </c>
      <c r="R159" s="1">
        <f t="shared" si="30"/>
        <v>0</v>
      </c>
      <c r="S159" s="1">
        <f t="shared" si="31"/>
        <v>0</v>
      </c>
      <c r="U159" s="1">
        <f t="shared" si="33"/>
        <v>0</v>
      </c>
      <c r="V159" s="1">
        <f t="shared" si="34"/>
        <v>0</v>
      </c>
    </row>
    <row r="160" spans="1:22">
      <c r="A160" s="5"/>
      <c r="B160" s="1"/>
      <c r="D160" s="1"/>
      <c r="K160" s="1">
        <f t="shared" si="24"/>
        <v>0</v>
      </c>
      <c r="L160" s="1">
        <f t="shared" si="25"/>
        <v>0</v>
      </c>
      <c r="M160" s="1">
        <f t="shared" si="26"/>
        <v>0</v>
      </c>
      <c r="N160" s="1">
        <f t="shared" si="27"/>
        <v>0</v>
      </c>
      <c r="O160" s="1">
        <f t="shared" si="35"/>
        <v>0</v>
      </c>
      <c r="P160" s="1">
        <f t="shared" si="28"/>
        <v>0</v>
      </c>
      <c r="Q160" s="1">
        <f t="shared" si="29"/>
        <v>0</v>
      </c>
      <c r="R160" s="1">
        <f t="shared" si="30"/>
        <v>0</v>
      </c>
      <c r="S160" s="1">
        <f t="shared" si="31"/>
        <v>0</v>
      </c>
      <c r="U160" s="1">
        <f t="shared" si="33"/>
        <v>0</v>
      </c>
      <c r="V160" s="1">
        <f t="shared" si="34"/>
        <v>0</v>
      </c>
    </row>
    <row r="161" spans="1:22">
      <c r="A161" s="5"/>
      <c r="B161" s="1"/>
      <c r="D161" s="1"/>
      <c r="K161" s="1">
        <f t="shared" si="24"/>
        <v>0</v>
      </c>
      <c r="L161" s="1">
        <f t="shared" si="25"/>
        <v>0</v>
      </c>
      <c r="M161" s="1">
        <f t="shared" si="26"/>
        <v>0</v>
      </c>
      <c r="N161" s="1">
        <f t="shared" si="27"/>
        <v>0</v>
      </c>
      <c r="O161" s="1">
        <f t="shared" si="35"/>
        <v>0</v>
      </c>
      <c r="P161" s="1">
        <f t="shared" si="28"/>
        <v>0</v>
      </c>
      <c r="Q161" s="1">
        <f t="shared" si="29"/>
        <v>0</v>
      </c>
      <c r="R161" s="1">
        <f t="shared" si="30"/>
        <v>0</v>
      </c>
      <c r="S161" s="1">
        <f t="shared" si="31"/>
        <v>0</v>
      </c>
      <c r="U161" s="1">
        <f t="shared" si="33"/>
        <v>0</v>
      </c>
      <c r="V161" s="1">
        <f t="shared" si="34"/>
        <v>0</v>
      </c>
    </row>
    <row r="162" spans="1:22">
      <c r="A162" s="5"/>
      <c r="B162" s="1"/>
      <c r="D162" s="1"/>
      <c r="K162" s="1">
        <f t="shared" si="24"/>
        <v>0</v>
      </c>
      <c r="L162" s="1">
        <f t="shared" si="25"/>
        <v>0</v>
      </c>
      <c r="M162" s="1">
        <f t="shared" si="26"/>
        <v>0</v>
      </c>
      <c r="N162" s="1">
        <f t="shared" si="27"/>
        <v>0</v>
      </c>
      <c r="O162" s="1">
        <f t="shared" si="35"/>
        <v>0</v>
      </c>
      <c r="P162" s="1">
        <f t="shared" si="28"/>
        <v>0</v>
      </c>
      <c r="Q162" s="1">
        <f t="shared" si="29"/>
        <v>0</v>
      </c>
      <c r="R162" s="1">
        <f t="shared" si="30"/>
        <v>0</v>
      </c>
      <c r="S162" s="1">
        <f t="shared" si="31"/>
        <v>0</v>
      </c>
      <c r="U162" s="1">
        <f t="shared" si="33"/>
        <v>0</v>
      </c>
      <c r="V162" s="1">
        <f t="shared" si="34"/>
        <v>0</v>
      </c>
    </row>
    <row r="163" spans="1:22">
      <c r="A163" s="5"/>
      <c r="B163" s="1"/>
      <c r="D163" s="1"/>
      <c r="K163" s="1">
        <f t="shared" si="24"/>
        <v>0</v>
      </c>
      <c r="L163" s="1">
        <f t="shared" si="25"/>
        <v>0</v>
      </c>
      <c r="M163" s="1">
        <f t="shared" si="26"/>
        <v>0</v>
      </c>
      <c r="N163" s="1">
        <f t="shared" si="27"/>
        <v>0</v>
      </c>
      <c r="O163" s="1">
        <f t="shared" si="35"/>
        <v>0</v>
      </c>
      <c r="P163" s="1">
        <f t="shared" si="28"/>
        <v>0</v>
      </c>
      <c r="Q163" s="1">
        <f t="shared" si="29"/>
        <v>0</v>
      </c>
      <c r="R163" s="1">
        <f t="shared" si="30"/>
        <v>0</v>
      </c>
      <c r="S163" s="1">
        <f t="shared" si="31"/>
        <v>0</v>
      </c>
      <c r="U163" s="1">
        <f t="shared" si="33"/>
        <v>0</v>
      </c>
      <c r="V163" s="1">
        <f t="shared" si="34"/>
        <v>0</v>
      </c>
    </row>
    <row r="164" spans="1:22">
      <c r="A164" s="5"/>
      <c r="B164" s="1"/>
      <c r="D164" s="1"/>
      <c r="K164" s="1">
        <f t="shared" si="24"/>
        <v>0</v>
      </c>
      <c r="L164" s="1">
        <f t="shared" si="25"/>
        <v>0</v>
      </c>
      <c r="M164" s="1">
        <f t="shared" si="26"/>
        <v>0</v>
      </c>
      <c r="N164" s="1">
        <f t="shared" si="27"/>
        <v>0</v>
      </c>
      <c r="O164" s="1">
        <f t="shared" si="35"/>
        <v>0</v>
      </c>
      <c r="P164" s="1">
        <f t="shared" si="28"/>
        <v>0</v>
      </c>
      <c r="Q164" s="1">
        <f t="shared" si="29"/>
        <v>0</v>
      </c>
      <c r="R164" s="1">
        <f t="shared" si="30"/>
        <v>0</v>
      </c>
      <c r="S164" s="1">
        <f t="shared" si="31"/>
        <v>0</v>
      </c>
      <c r="U164" s="1">
        <f t="shared" si="33"/>
        <v>0</v>
      </c>
      <c r="V164" s="1">
        <f t="shared" si="34"/>
        <v>0</v>
      </c>
    </row>
    <row r="165" spans="1:22">
      <c r="A165" s="5"/>
      <c r="B165" s="1"/>
      <c r="D165" s="1"/>
      <c r="K165" s="1">
        <f t="shared" si="24"/>
        <v>0</v>
      </c>
      <c r="L165" s="1">
        <f t="shared" si="25"/>
        <v>0</v>
      </c>
      <c r="M165" s="1">
        <f t="shared" si="26"/>
        <v>0</v>
      </c>
      <c r="N165" s="1">
        <f t="shared" si="27"/>
        <v>0</v>
      </c>
      <c r="O165" s="1">
        <f t="shared" si="35"/>
        <v>0</v>
      </c>
      <c r="P165" s="1">
        <f t="shared" si="28"/>
        <v>0</v>
      </c>
      <c r="Q165" s="1">
        <f t="shared" si="29"/>
        <v>0</v>
      </c>
      <c r="R165" s="1">
        <f t="shared" si="30"/>
        <v>0</v>
      </c>
      <c r="S165" s="1">
        <f t="shared" si="31"/>
        <v>0</v>
      </c>
      <c r="U165" s="1">
        <f t="shared" si="33"/>
        <v>0</v>
      </c>
      <c r="V165" s="1">
        <f t="shared" si="34"/>
        <v>0</v>
      </c>
    </row>
    <row r="166" spans="1:22">
      <c r="A166" s="5"/>
      <c r="B166" s="1"/>
      <c r="D166" s="1"/>
      <c r="K166" s="1">
        <f t="shared" si="24"/>
        <v>0</v>
      </c>
      <c r="L166" s="1">
        <f t="shared" si="25"/>
        <v>0</v>
      </c>
      <c r="M166" s="1">
        <f t="shared" si="26"/>
        <v>0</v>
      </c>
      <c r="N166" s="1">
        <f t="shared" si="27"/>
        <v>0</v>
      </c>
      <c r="O166" s="1">
        <f t="shared" si="35"/>
        <v>0</v>
      </c>
      <c r="P166" s="1">
        <f t="shared" si="28"/>
        <v>0</v>
      </c>
      <c r="Q166" s="1">
        <f t="shared" si="29"/>
        <v>0</v>
      </c>
      <c r="R166" s="1">
        <f t="shared" si="30"/>
        <v>0</v>
      </c>
      <c r="S166" s="1">
        <f t="shared" si="31"/>
        <v>0</v>
      </c>
      <c r="U166" s="1">
        <f t="shared" si="33"/>
        <v>0</v>
      </c>
      <c r="V166" s="1">
        <f t="shared" si="34"/>
        <v>0</v>
      </c>
    </row>
    <row r="167" spans="1:22">
      <c r="A167" s="5"/>
      <c r="B167" s="1"/>
      <c r="D167" s="1"/>
      <c r="K167" s="1">
        <f t="shared" si="24"/>
        <v>0</v>
      </c>
      <c r="L167" s="1">
        <f t="shared" si="25"/>
        <v>0</v>
      </c>
      <c r="M167" s="1">
        <f t="shared" si="26"/>
        <v>0</v>
      </c>
      <c r="N167" s="1">
        <f t="shared" si="27"/>
        <v>0</v>
      </c>
      <c r="O167" s="1">
        <f t="shared" si="35"/>
        <v>0</v>
      </c>
      <c r="P167" s="1">
        <f t="shared" si="28"/>
        <v>0</v>
      </c>
      <c r="Q167" s="1">
        <f t="shared" si="29"/>
        <v>0</v>
      </c>
      <c r="R167" s="1">
        <f t="shared" si="30"/>
        <v>0</v>
      </c>
      <c r="S167" s="1">
        <f t="shared" si="31"/>
        <v>0</v>
      </c>
      <c r="U167" s="1">
        <f t="shared" si="33"/>
        <v>0</v>
      </c>
      <c r="V167" s="1">
        <f t="shared" si="34"/>
        <v>0</v>
      </c>
    </row>
    <row r="168" spans="1:22">
      <c r="A168" s="5"/>
      <c r="B168" s="1"/>
      <c r="D168" s="1"/>
      <c r="K168" s="1">
        <f t="shared" si="24"/>
        <v>0</v>
      </c>
      <c r="L168" s="1">
        <f t="shared" si="25"/>
        <v>0</v>
      </c>
      <c r="M168" s="1">
        <f t="shared" si="26"/>
        <v>0</v>
      </c>
      <c r="N168" s="1">
        <f t="shared" si="27"/>
        <v>0</v>
      </c>
      <c r="O168" s="1">
        <f t="shared" si="35"/>
        <v>0</v>
      </c>
      <c r="P168" s="1">
        <f t="shared" si="28"/>
        <v>0</v>
      </c>
      <c r="Q168" s="1">
        <f t="shared" si="29"/>
        <v>0</v>
      </c>
      <c r="R168" s="1">
        <f t="shared" si="30"/>
        <v>0</v>
      </c>
      <c r="S168" s="1">
        <f t="shared" si="31"/>
        <v>0</v>
      </c>
      <c r="U168" s="1">
        <f t="shared" si="33"/>
        <v>0</v>
      </c>
      <c r="V168" s="1">
        <f t="shared" si="34"/>
        <v>0</v>
      </c>
    </row>
    <row r="169" spans="1:22">
      <c r="A169" s="5"/>
      <c r="B169" s="1"/>
      <c r="D169" s="1"/>
      <c r="K169" s="1">
        <f t="shared" si="24"/>
        <v>0</v>
      </c>
      <c r="L169" s="1">
        <f t="shared" si="25"/>
        <v>0</v>
      </c>
      <c r="M169" s="1">
        <f t="shared" si="26"/>
        <v>0</v>
      </c>
      <c r="N169" s="1">
        <f t="shared" si="27"/>
        <v>0</v>
      </c>
      <c r="O169" s="1">
        <f t="shared" si="35"/>
        <v>0</v>
      </c>
      <c r="P169" s="1">
        <f t="shared" si="28"/>
        <v>0</v>
      </c>
      <c r="Q169" s="1">
        <f t="shared" si="29"/>
        <v>0</v>
      </c>
      <c r="R169" s="1">
        <f t="shared" si="30"/>
        <v>0</v>
      </c>
      <c r="S169" s="1">
        <f t="shared" si="31"/>
        <v>0</v>
      </c>
      <c r="U169" s="1">
        <f t="shared" si="33"/>
        <v>0</v>
      </c>
      <c r="V169" s="1">
        <f t="shared" si="34"/>
        <v>0</v>
      </c>
    </row>
    <row r="170" spans="1:22">
      <c r="A170" s="5"/>
      <c r="B170" s="1"/>
      <c r="D170" s="1"/>
      <c r="K170" s="1">
        <f t="shared" si="24"/>
        <v>0</v>
      </c>
      <c r="L170" s="1">
        <f t="shared" si="25"/>
        <v>0</v>
      </c>
      <c r="M170" s="1">
        <f t="shared" si="26"/>
        <v>0</v>
      </c>
      <c r="N170" s="1">
        <f t="shared" si="27"/>
        <v>0</v>
      </c>
      <c r="O170" s="1">
        <f t="shared" si="35"/>
        <v>0</v>
      </c>
      <c r="P170" s="1">
        <f t="shared" si="28"/>
        <v>0</v>
      </c>
      <c r="Q170" s="1">
        <f t="shared" si="29"/>
        <v>0</v>
      </c>
      <c r="R170" s="1">
        <f t="shared" si="30"/>
        <v>0</v>
      </c>
      <c r="S170" s="1">
        <f t="shared" si="31"/>
        <v>0</v>
      </c>
      <c r="U170" s="1">
        <f t="shared" si="33"/>
        <v>0</v>
      </c>
      <c r="V170" s="1">
        <f t="shared" si="34"/>
        <v>0</v>
      </c>
    </row>
    <row r="171" spans="1:22">
      <c r="A171" s="5"/>
      <c r="B171" s="1"/>
      <c r="D171" s="1"/>
      <c r="K171" s="1">
        <f t="shared" si="24"/>
        <v>0</v>
      </c>
      <c r="L171" s="1">
        <f t="shared" si="25"/>
        <v>0</v>
      </c>
      <c r="M171" s="1">
        <f t="shared" si="26"/>
        <v>0</v>
      </c>
      <c r="N171" s="1">
        <f t="shared" si="27"/>
        <v>0</v>
      </c>
      <c r="O171" s="1">
        <f t="shared" si="35"/>
        <v>0</v>
      </c>
      <c r="P171" s="1">
        <f t="shared" si="28"/>
        <v>0</v>
      </c>
      <c r="Q171" s="1">
        <f t="shared" si="29"/>
        <v>0</v>
      </c>
      <c r="R171" s="1">
        <f t="shared" si="30"/>
        <v>0</v>
      </c>
      <c r="S171" s="1">
        <f t="shared" si="31"/>
        <v>0</v>
      </c>
      <c r="U171" s="1">
        <f t="shared" si="33"/>
        <v>0</v>
      </c>
      <c r="V171" s="1">
        <f t="shared" si="34"/>
        <v>0</v>
      </c>
    </row>
    <row r="172" spans="1:22">
      <c r="A172" s="5"/>
      <c r="B172" s="1"/>
      <c r="D172" s="1"/>
      <c r="K172" s="1">
        <f t="shared" si="24"/>
        <v>0</v>
      </c>
      <c r="L172" s="1">
        <f t="shared" si="25"/>
        <v>0</v>
      </c>
      <c r="M172" s="1">
        <f t="shared" si="26"/>
        <v>0</v>
      </c>
      <c r="N172" s="1">
        <f t="shared" si="27"/>
        <v>0</v>
      </c>
      <c r="O172" s="1">
        <f t="shared" si="35"/>
        <v>0</v>
      </c>
      <c r="P172" s="1">
        <f t="shared" si="28"/>
        <v>0</v>
      </c>
      <c r="Q172" s="1">
        <f t="shared" si="29"/>
        <v>0</v>
      </c>
      <c r="R172" s="1">
        <f t="shared" si="30"/>
        <v>0</v>
      </c>
      <c r="S172" s="1">
        <f t="shared" si="31"/>
        <v>0</v>
      </c>
      <c r="U172" s="1">
        <f t="shared" si="33"/>
        <v>0</v>
      </c>
      <c r="V172" s="1">
        <f t="shared" si="34"/>
        <v>0</v>
      </c>
    </row>
    <row r="173" spans="1:22">
      <c r="A173" s="5"/>
      <c r="B173" s="1"/>
      <c r="D173" s="1"/>
      <c r="K173" s="1">
        <f t="shared" si="24"/>
        <v>0</v>
      </c>
      <c r="L173" s="1">
        <f t="shared" si="25"/>
        <v>0</v>
      </c>
      <c r="M173" s="1">
        <f t="shared" si="26"/>
        <v>0</v>
      </c>
      <c r="N173" s="1">
        <f t="shared" si="27"/>
        <v>0</v>
      </c>
      <c r="O173" s="1">
        <f t="shared" si="35"/>
        <v>0</v>
      </c>
      <c r="P173" s="1">
        <f t="shared" si="28"/>
        <v>0</v>
      </c>
      <c r="Q173" s="1">
        <f t="shared" si="29"/>
        <v>0</v>
      </c>
      <c r="R173" s="1">
        <f t="shared" si="30"/>
        <v>0</v>
      </c>
      <c r="S173" s="1">
        <f t="shared" si="31"/>
        <v>0</v>
      </c>
      <c r="U173" s="1">
        <f t="shared" si="33"/>
        <v>0</v>
      </c>
      <c r="V173" s="1">
        <f t="shared" si="34"/>
        <v>0</v>
      </c>
    </row>
    <row r="174" spans="1:22">
      <c r="A174" s="5"/>
      <c r="B174" s="1"/>
      <c r="D174" s="1"/>
      <c r="K174" s="1">
        <f t="shared" si="24"/>
        <v>0</v>
      </c>
      <c r="L174" s="1">
        <f t="shared" si="25"/>
        <v>0</v>
      </c>
      <c r="M174" s="1">
        <f t="shared" si="26"/>
        <v>0</v>
      </c>
      <c r="N174" s="1">
        <f t="shared" si="27"/>
        <v>0</v>
      </c>
      <c r="O174" s="1">
        <f t="shared" si="35"/>
        <v>0</v>
      </c>
      <c r="P174" s="1">
        <f t="shared" si="28"/>
        <v>0</v>
      </c>
      <c r="Q174" s="1">
        <f t="shared" si="29"/>
        <v>0</v>
      </c>
      <c r="R174" s="1">
        <f t="shared" si="30"/>
        <v>0</v>
      </c>
      <c r="S174" s="1">
        <f t="shared" si="31"/>
        <v>0</v>
      </c>
      <c r="U174" s="1">
        <f t="shared" si="33"/>
        <v>0</v>
      </c>
      <c r="V174" s="1">
        <f t="shared" si="34"/>
        <v>0</v>
      </c>
    </row>
    <row r="175" spans="1:22">
      <c r="A175" s="5"/>
      <c r="B175" s="1"/>
      <c r="D175" s="1"/>
      <c r="K175" s="1">
        <f t="shared" si="24"/>
        <v>0</v>
      </c>
      <c r="L175" s="1">
        <f t="shared" si="25"/>
        <v>0</v>
      </c>
      <c r="M175" s="1">
        <f t="shared" si="26"/>
        <v>0</v>
      </c>
      <c r="N175" s="1">
        <f t="shared" si="27"/>
        <v>0</v>
      </c>
      <c r="O175" s="1">
        <f t="shared" si="35"/>
        <v>0</v>
      </c>
      <c r="P175" s="1">
        <f t="shared" si="28"/>
        <v>0</v>
      </c>
      <c r="Q175" s="1">
        <f t="shared" si="29"/>
        <v>0</v>
      </c>
      <c r="R175" s="1">
        <f t="shared" si="30"/>
        <v>0</v>
      </c>
      <c r="S175" s="1">
        <f t="shared" si="31"/>
        <v>0</v>
      </c>
      <c r="U175" s="1">
        <f t="shared" si="33"/>
        <v>0</v>
      </c>
      <c r="V175" s="1">
        <f t="shared" si="34"/>
        <v>0</v>
      </c>
    </row>
    <row r="176" spans="1:22">
      <c r="A176" s="5"/>
      <c r="B176" s="1"/>
      <c r="D176" s="1"/>
      <c r="K176" s="1">
        <f t="shared" si="24"/>
        <v>0</v>
      </c>
      <c r="L176" s="1">
        <f t="shared" si="25"/>
        <v>0</v>
      </c>
      <c r="M176" s="1">
        <f t="shared" si="26"/>
        <v>0</v>
      </c>
      <c r="N176" s="1">
        <f t="shared" si="27"/>
        <v>0</v>
      </c>
      <c r="O176" s="1">
        <f t="shared" si="35"/>
        <v>0</v>
      </c>
      <c r="P176" s="1">
        <f t="shared" si="28"/>
        <v>0</v>
      </c>
      <c r="Q176" s="1">
        <f t="shared" si="29"/>
        <v>0</v>
      </c>
      <c r="R176" s="1">
        <f t="shared" si="30"/>
        <v>0</v>
      </c>
      <c r="S176" s="1">
        <f t="shared" si="31"/>
        <v>0</v>
      </c>
      <c r="U176" s="1">
        <f t="shared" si="33"/>
        <v>0</v>
      </c>
      <c r="V176" s="1">
        <f t="shared" si="34"/>
        <v>0</v>
      </c>
    </row>
    <row r="177" spans="1:22">
      <c r="A177" s="5"/>
      <c r="B177" s="1"/>
      <c r="D177" s="1"/>
      <c r="K177" s="1">
        <f t="shared" si="24"/>
        <v>0</v>
      </c>
      <c r="L177" s="1">
        <f t="shared" si="25"/>
        <v>0</v>
      </c>
      <c r="M177" s="1">
        <f t="shared" si="26"/>
        <v>0</v>
      </c>
      <c r="N177" s="1">
        <f t="shared" si="27"/>
        <v>0</v>
      </c>
      <c r="O177" s="1">
        <f t="shared" si="35"/>
        <v>0</v>
      </c>
      <c r="P177" s="1">
        <f t="shared" si="28"/>
        <v>0</v>
      </c>
      <c r="Q177" s="1">
        <f t="shared" si="29"/>
        <v>0</v>
      </c>
      <c r="R177" s="1">
        <f t="shared" si="30"/>
        <v>0</v>
      </c>
      <c r="S177" s="1">
        <f t="shared" si="31"/>
        <v>0</v>
      </c>
      <c r="U177" s="1">
        <f t="shared" si="33"/>
        <v>0</v>
      </c>
      <c r="V177" s="1">
        <f t="shared" si="34"/>
        <v>0</v>
      </c>
    </row>
    <row r="178" spans="1:22">
      <c r="A178" s="5"/>
      <c r="B178" s="1"/>
      <c r="D178" s="1"/>
      <c r="K178" s="1">
        <f t="shared" si="24"/>
        <v>0</v>
      </c>
      <c r="L178" s="1">
        <f t="shared" si="25"/>
        <v>0</v>
      </c>
      <c r="M178" s="1">
        <f t="shared" si="26"/>
        <v>0</v>
      </c>
      <c r="N178" s="1">
        <f t="shared" si="27"/>
        <v>0</v>
      </c>
      <c r="O178" s="1">
        <f t="shared" si="35"/>
        <v>0</v>
      </c>
      <c r="P178" s="1">
        <f t="shared" si="28"/>
        <v>0</v>
      </c>
      <c r="Q178" s="1">
        <f t="shared" si="29"/>
        <v>0</v>
      </c>
      <c r="R178" s="1">
        <f t="shared" si="30"/>
        <v>0</v>
      </c>
      <c r="S178" s="1">
        <f t="shared" si="31"/>
        <v>0</v>
      </c>
      <c r="U178" s="1">
        <f t="shared" si="33"/>
        <v>0</v>
      </c>
      <c r="V178" s="1">
        <f t="shared" si="34"/>
        <v>0</v>
      </c>
    </row>
    <row r="179" spans="1:22">
      <c r="A179" s="5"/>
      <c r="B179" s="1"/>
      <c r="D179" s="1"/>
      <c r="K179" s="1">
        <f t="shared" si="24"/>
        <v>0</v>
      </c>
      <c r="L179" s="1">
        <f t="shared" si="25"/>
        <v>0</v>
      </c>
      <c r="M179" s="1">
        <f t="shared" si="26"/>
        <v>0</v>
      </c>
      <c r="N179" s="1">
        <f t="shared" si="27"/>
        <v>0</v>
      </c>
      <c r="O179" s="1">
        <f t="shared" si="35"/>
        <v>0</v>
      </c>
      <c r="P179" s="1">
        <f t="shared" si="28"/>
        <v>0</v>
      </c>
      <c r="Q179" s="1">
        <f t="shared" si="29"/>
        <v>0</v>
      </c>
      <c r="R179" s="1">
        <f t="shared" si="30"/>
        <v>0</v>
      </c>
      <c r="S179" s="1">
        <f t="shared" si="31"/>
        <v>0</v>
      </c>
      <c r="U179" s="1">
        <f t="shared" si="33"/>
        <v>0</v>
      </c>
      <c r="V179" s="1">
        <f t="shared" si="34"/>
        <v>0</v>
      </c>
    </row>
    <row r="180" spans="1:22">
      <c r="A180" s="5"/>
      <c r="B180" s="1"/>
      <c r="D180" s="1"/>
      <c r="K180" s="1">
        <f t="shared" si="24"/>
        <v>0</v>
      </c>
      <c r="L180" s="1">
        <f t="shared" si="25"/>
        <v>0</v>
      </c>
      <c r="M180" s="1">
        <f t="shared" si="26"/>
        <v>0</v>
      </c>
      <c r="N180" s="1">
        <f t="shared" si="27"/>
        <v>0</v>
      </c>
      <c r="O180" s="1">
        <f t="shared" si="35"/>
        <v>0</v>
      </c>
      <c r="P180" s="1">
        <f t="shared" si="28"/>
        <v>0</v>
      </c>
      <c r="Q180" s="1">
        <f t="shared" si="29"/>
        <v>0</v>
      </c>
      <c r="R180" s="1">
        <f t="shared" si="30"/>
        <v>0</v>
      </c>
      <c r="S180" s="1">
        <f t="shared" si="31"/>
        <v>0</v>
      </c>
      <c r="U180" s="1">
        <f t="shared" si="33"/>
        <v>0</v>
      </c>
      <c r="V180" s="1">
        <f t="shared" si="34"/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180"/>
  <sheetViews>
    <sheetView workbookViewId="0">
      <selection activeCell="G29" sqref="G29"/>
    </sheetView>
  </sheetViews>
  <sheetFormatPr defaultRowHeight="15"/>
  <cols>
    <col min="1" max="1" width="10.7109375" bestFit="1" customWidth="1"/>
    <col min="2" max="2" width="10.5703125" bestFit="1" customWidth="1"/>
    <col min="4" max="4" width="10.5703125" bestFit="1" customWidth="1"/>
    <col min="6" max="6" width="9" bestFit="1" customWidth="1"/>
    <col min="7" max="8" width="13.28515625" customWidth="1"/>
    <col min="9" max="9" width="13.7109375" customWidth="1"/>
  </cols>
  <sheetData>
    <row r="1" spans="1:22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</row>
    <row r="2" spans="1:22">
      <c r="A2" s="5">
        <v>39846</v>
      </c>
      <c r="B2" s="4"/>
      <c r="D2" s="1">
        <v>44.9</v>
      </c>
      <c r="E2" t="s">
        <v>20</v>
      </c>
      <c r="F2" t="s">
        <v>8</v>
      </c>
      <c r="G2" s="6" t="s">
        <v>1</v>
      </c>
      <c r="H2" s="6" t="s">
        <v>0</v>
      </c>
      <c r="I2" s="6"/>
      <c r="K2" s="1">
        <f>IF(E2="lojas",D2,0)</f>
        <v>44.9</v>
      </c>
      <c r="L2" s="1">
        <f>IF(E2="lanhouse",D2,0)</f>
        <v>0</v>
      </c>
      <c r="M2" s="1">
        <f>IF(E2="celular",D2,0)</f>
        <v>0</v>
      </c>
      <c r="N2" s="1">
        <f>IF(F2="caixa",D2,0)</f>
        <v>0</v>
      </c>
      <c r="O2" s="1">
        <f>IF(F2="bb",D2,0)</f>
        <v>0</v>
      </c>
      <c r="P2" s="1">
        <f>IF(F2="bradesco",D2,0)</f>
        <v>0</v>
      </c>
      <c r="Q2" s="1">
        <f>IF(F2="banco real",D2,0)</f>
        <v>0</v>
      </c>
      <c r="R2" s="1">
        <f>IF(F2="itau",D2,0)</f>
        <v>44.9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</row>
    <row r="3" spans="1:22" ht="15.75">
      <c r="A3" s="5">
        <v>39846</v>
      </c>
      <c r="B3" s="4"/>
      <c r="D3" s="1">
        <v>44.9</v>
      </c>
      <c r="E3" t="s">
        <v>20</v>
      </c>
      <c r="F3" t="s">
        <v>6</v>
      </c>
      <c r="G3" s="8">
        <f>SUM(D2:D180)</f>
        <v>566.39999999999986</v>
      </c>
      <c r="H3" s="7">
        <f>SUM(B2:B180)</f>
        <v>0</v>
      </c>
      <c r="I3" s="12">
        <f>SUM(G3-H3)</f>
        <v>566.39999999999986</v>
      </c>
      <c r="K3" s="1">
        <f t="shared" ref="K3:K66" si="0">IF(E3="lojas",D3,0)</f>
        <v>44.9</v>
      </c>
      <c r="L3" s="1">
        <f t="shared" ref="L3:L66" si="1">IF(E3="lanhouse",D3,0)</f>
        <v>0</v>
      </c>
      <c r="M3" s="1">
        <f t="shared" ref="M3:M66" si="2">IF(E3="celular",D3,0)</f>
        <v>0</v>
      </c>
      <c r="N3" s="1">
        <f t="shared" ref="N3:N66" si="3">IF(F3="caixa",D3,0)</f>
        <v>0</v>
      </c>
      <c r="O3" s="1">
        <f>IF(F3="bb",D3,0)</f>
        <v>44.9</v>
      </c>
      <c r="P3" s="1">
        <f t="shared" ref="P3:P66" si="4">IF(F3="bradesco",D3,0)</f>
        <v>0</v>
      </c>
      <c r="Q3" s="1">
        <f t="shared" ref="Q3:Q66" si="5">IF(F3="banco real",D3,0)</f>
        <v>0</v>
      </c>
      <c r="R3" s="1">
        <f t="shared" ref="R3:R66" si="6">IF(F3="itau",D3,0)</f>
        <v>0</v>
      </c>
      <c r="S3" s="1">
        <f t="shared" ref="S3:S66" si="7">IF(F3="pseg",D3,0)</f>
        <v>0</v>
      </c>
      <c r="T3" s="1">
        <f t="shared" ref="T3:T66" si="8">IF(C3="pessoal",B3,0)</f>
        <v>0</v>
      </c>
      <c r="U3" s="1">
        <f t="shared" ref="U3:U66" si="9">IF(E3="dominios",D3,0)</f>
        <v>0</v>
      </c>
      <c r="V3" s="1">
        <f t="shared" ref="V3:V66" si="10">IF(C3="publicidade",B3,0)</f>
        <v>0</v>
      </c>
    </row>
    <row r="4" spans="1:22">
      <c r="A4" s="5">
        <v>39846</v>
      </c>
      <c r="B4" s="1"/>
      <c r="D4" s="1">
        <v>9.9</v>
      </c>
      <c r="E4" t="s">
        <v>20</v>
      </c>
      <c r="F4" t="s">
        <v>8</v>
      </c>
      <c r="G4" t="s">
        <v>279</v>
      </c>
      <c r="H4" t="s">
        <v>1</v>
      </c>
      <c r="I4" t="s">
        <v>0</v>
      </c>
      <c r="K4" s="1">
        <f t="shared" si="0"/>
        <v>9.9</v>
      </c>
      <c r="L4" s="1">
        <f t="shared" si="1"/>
        <v>0</v>
      </c>
      <c r="M4" s="1">
        <f t="shared" si="2"/>
        <v>0</v>
      </c>
      <c r="N4" s="1">
        <f t="shared" si="3"/>
        <v>0</v>
      </c>
      <c r="O4" s="1">
        <f t="shared" ref="O4:O66" si="11">IF(F4="bb",D4,0)</f>
        <v>0</v>
      </c>
      <c r="P4" s="1">
        <f t="shared" si="4"/>
        <v>0</v>
      </c>
      <c r="Q4" s="1">
        <f t="shared" si="5"/>
        <v>0</v>
      </c>
      <c r="R4" s="1">
        <f t="shared" si="6"/>
        <v>9.9</v>
      </c>
      <c r="S4" s="1">
        <f t="shared" si="7"/>
        <v>0</v>
      </c>
      <c r="T4" s="1">
        <f t="shared" si="8"/>
        <v>0</v>
      </c>
      <c r="U4" s="1">
        <f t="shared" si="9"/>
        <v>0</v>
      </c>
      <c r="V4" s="1">
        <f t="shared" si="10"/>
        <v>0</v>
      </c>
    </row>
    <row r="5" spans="1:22">
      <c r="A5" s="5">
        <v>39846</v>
      </c>
      <c r="B5" s="1"/>
      <c r="D5" s="1">
        <v>24.9</v>
      </c>
      <c r="E5" t="s">
        <v>20</v>
      </c>
      <c r="F5" t="s">
        <v>8</v>
      </c>
      <c r="G5" t="s">
        <v>77</v>
      </c>
      <c r="H5" s="11">
        <f>SUM(L2:L180)</f>
        <v>0</v>
      </c>
      <c r="J5" s="17" t="s">
        <v>19</v>
      </c>
      <c r="K5" s="1">
        <f t="shared" si="0"/>
        <v>24.9</v>
      </c>
      <c r="L5" s="1">
        <f t="shared" si="1"/>
        <v>0</v>
      </c>
      <c r="M5" s="1">
        <f t="shared" si="2"/>
        <v>0</v>
      </c>
      <c r="N5" s="1">
        <f t="shared" si="3"/>
        <v>0</v>
      </c>
      <c r="O5" s="1">
        <f t="shared" si="11"/>
        <v>0</v>
      </c>
      <c r="P5" s="1">
        <f t="shared" si="4"/>
        <v>0</v>
      </c>
      <c r="Q5" s="1">
        <f t="shared" si="5"/>
        <v>0</v>
      </c>
      <c r="R5" s="1">
        <f t="shared" si="6"/>
        <v>24.9</v>
      </c>
      <c r="S5" s="1">
        <f t="shared" si="7"/>
        <v>0</v>
      </c>
      <c r="T5" s="1">
        <f t="shared" si="8"/>
        <v>0</v>
      </c>
      <c r="U5" s="1">
        <f t="shared" si="9"/>
        <v>0</v>
      </c>
      <c r="V5" s="1">
        <f t="shared" si="10"/>
        <v>0</v>
      </c>
    </row>
    <row r="6" spans="1:22">
      <c r="A6" s="5">
        <v>39846</v>
      </c>
      <c r="B6" s="1"/>
      <c r="D6" s="1">
        <v>24.9</v>
      </c>
      <c r="E6" t="s">
        <v>20</v>
      </c>
      <c r="F6" t="s">
        <v>6</v>
      </c>
      <c r="G6" t="s">
        <v>417</v>
      </c>
      <c r="H6" s="10">
        <f>SUM(K2:K180)</f>
        <v>536.39999999999986</v>
      </c>
      <c r="J6" s="18" t="s">
        <v>20</v>
      </c>
      <c r="K6" s="1">
        <f t="shared" si="0"/>
        <v>24.9</v>
      </c>
      <c r="L6" s="1">
        <f t="shared" si="1"/>
        <v>0</v>
      </c>
      <c r="M6" s="1">
        <f t="shared" si="2"/>
        <v>0</v>
      </c>
      <c r="N6" s="1">
        <f t="shared" si="3"/>
        <v>0</v>
      </c>
      <c r="O6" s="1">
        <f t="shared" si="11"/>
        <v>24.9</v>
      </c>
      <c r="P6" s="1">
        <f t="shared" si="4"/>
        <v>0</v>
      </c>
      <c r="Q6" s="1">
        <f t="shared" si="5"/>
        <v>0</v>
      </c>
      <c r="R6" s="1">
        <f t="shared" si="6"/>
        <v>0</v>
      </c>
      <c r="S6" s="1">
        <f t="shared" si="7"/>
        <v>0</v>
      </c>
      <c r="T6" s="1">
        <f t="shared" si="8"/>
        <v>0</v>
      </c>
      <c r="U6" s="1">
        <f t="shared" si="9"/>
        <v>0</v>
      </c>
      <c r="V6" s="1">
        <f t="shared" si="10"/>
        <v>0</v>
      </c>
    </row>
    <row r="7" spans="1:22">
      <c r="A7" s="5">
        <v>39847</v>
      </c>
      <c r="B7" s="1"/>
      <c r="D7" s="1">
        <v>24.9</v>
      </c>
      <c r="E7" t="s">
        <v>20</v>
      </c>
      <c r="F7" t="s">
        <v>7</v>
      </c>
      <c r="G7" s="9" t="s">
        <v>418</v>
      </c>
      <c r="H7" s="1">
        <f>SUM(M2:M180)</f>
        <v>0</v>
      </c>
      <c r="J7" t="s">
        <v>21</v>
      </c>
      <c r="K7" s="1">
        <f t="shared" si="0"/>
        <v>24.9</v>
      </c>
      <c r="L7" s="1">
        <f t="shared" si="1"/>
        <v>0</v>
      </c>
      <c r="M7" s="1">
        <f t="shared" si="2"/>
        <v>0</v>
      </c>
      <c r="N7" s="1">
        <f t="shared" si="3"/>
        <v>24.9</v>
      </c>
      <c r="O7" s="1">
        <f t="shared" si="11"/>
        <v>0</v>
      </c>
      <c r="P7" s="1">
        <f t="shared" si="4"/>
        <v>0</v>
      </c>
      <c r="Q7" s="1">
        <f t="shared" si="5"/>
        <v>0</v>
      </c>
      <c r="R7" s="1">
        <f t="shared" si="6"/>
        <v>0</v>
      </c>
      <c r="S7" s="1">
        <f t="shared" si="7"/>
        <v>0</v>
      </c>
      <c r="T7" s="1">
        <f t="shared" si="8"/>
        <v>0</v>
      </c>
      <c r="U7" s="1">
        <f t="shared" si="9"/>
        <v>0</v>
      </c>
      <c r="V7" s="1">
        <f t="shared" si="10"/>
        <v>0</v>
      </c>
    </row>
    <row r="8" spans="1:22">
      <c r="A8" s="5">
        <v>39847</v>
      </c>
      <c r="B8" s="1"/>
      <c r="D8" s="1">
        <v>30</v>
      </c>
      <c r="E8" t="s">
        <v>56</v>
      </c>
      <c r="F8" t="s">
        <v>7</v>
      </c>
      <c r="G8" s="13" t="s">
        <v>418</v>
      </c>
      <c r="H8" s="14">
        <f>SUM(U2:U180)</f>
        <v>30</v>
      </c>
      <c r="J8" s="19" t="s">
        <v>56</v>
      </c>
      <c r="K8" s="1">
        <f t="shared" si="0"/>
        <v>0</v>
      </c>
      <c r="L8" s="1">
        <f t="shared" si="1"/>
        <v>0</v>
      </c>
      <c r="M8" s="1">
        <f t="shared" si="2"/>
        <v>0</v>
      </c>
      <c r="N8" s="1">
        <f t="shared" si="3"/>
        <v>30</v>
      </c>
      <c r="O8" s="1">
        <f t="shared" si="11"/>
        <v>0</v>
      </c>
      <c r="P8" s="1">
        <f t="shared" si="4"/>
        <v>0</v>
      </c>
      <c r="Q8" s="1">
        <f t="shared" si="5"/>
        <v>0</v>
      </c>
      <c r="R8" s="1">
        <f t="shared" si="6"/>
        <v>0</v>
      </c>
      <c r="S8" s="1">
        <f t="shared" si="7"/>
        <v>0</v>
      </c>
      <c r="T8" s="1">
        <f t="shared" si="8"/>
        <v>0</v>
      </c>
      <c r="U8" s="1">
        <f t="shared" si="9"/>
        <v>30</v>
      </c>
      <c r="V8" s="1">
        <f t="shared" si="10"/>
        <v>0</v>
      </c>
    </row>
    <row r="9" spans="1:22">
      <c r="A9" s="5">
        <v>39847</v>
      </c>
      <c r="B9" s="4"/>
      <c r="D9" s="1">
        <v>24.9</v>
      </c>
      <c r="E9" t="s">
        <v>20</v>
      </c>
      <c r="F9" t="s">
        <v>7</v>
      </c>
      <c r="G9" s="1" t="s">
        <v>377</v>
      </c>
      <c r="J9" t="s">
        <v>25</v>
      </c>
      <c r="K9" s="1">
        <f t="shared" si="0"/>
        <v>24.9</v>
      </c>
      <c r="L9" s="1">
        <f t="shared" si="1"/>
        <v>0</v>
      </c>
      <c r="M9" s="1">
        <f t="shared" si="2"/>
        <v>0</v>
      </c>
      <c r="N9" s="1">
        <f t="shared" si="3"/>
        <v>24.9</v>
      </c>
      <c r="O9" s="1">
        <f t="shared" si="11"/>
        <v>0</v>
      </c>
      <c r="P9" s="1">
        <f t="shared" si="4"/>
        <v>0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0</v>
      </c>
      <c r="U9" s="1">
        <f t="shared" si="9"/>
        <v>0</v>
      </c>
      <c r="V9" s="1">
        <f t="shared" si="10"/>
        <v>0</v>
      </c>
    </row>
    <row r="10" spans="1:22">
      <c r="A10" s="5">
        <v>39846</v>
      </c>
      <c r="B10" s="4"/>
      <c r="D10" s="1">
        <v>25</v>
      </c>
      <c r="E10" t="s">
        <v>20</v>
      </c>
      <c r="F10" t="s">
        <v>6</v>
      </c>
      <c r="G10" s="1" t="s">
        <v>169</v>
      </c>
      <c r="H10" t="s">
        <v>7</v>
      </c>
      <c r="I10" s="13">
        <f>SUM(N2:N180)</f>
        <v>104.69999999999999</v>
      </c>
      <c r="K10" s="1">
        <f t="shared" si="0"/>
        <v>25</v>
      </c>
      <c r="L10" s="1">
        <f t="shared" si="1"/>
        <v>0</v>
      </c>
      <c r="M10" s="1">
        <f t="shared" si="2"/>
        <v>0</v>
      </c>
      <c r="N10" s="1">
        <f t="shared" si="3"/>
        <v>0</v>
      </c>
      <c r="O10" s="1">
        <f t="shared" si="11"/>
        <v>25</v>
      </c>
      <c r="P10" s="1">
        <f t="shared" si="4"/>
        <v>0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0</v>
      </c>
      <c r="U10" s="1">
        <f t="shared" si="9"/>
        <v>0</v>
      </c>
      <c r="V10" s="1">
        <f t="shared" si="10"/>
        <v>0</v>
      </c>
    </row>
    <row r="11" spans="1:22">
      <c r="A11" s="5">
        <v>39847</v>
      </c>
      <c r="B11" s="1"/>
      <c r="D11" s="1">
        <v>24.9</v>
      </c>
      <c r="E11" t="s">
        <v>20</v>
      </c>
      <c r="F11" t="s">
        <v>6</v>
      </c>
      <c r="G11" s="1" t="s">
        <v>258</v>
      </c>
      <c r="H11" t="s">
        <v>6</v>
      </c>
      <c r="I11" s="13">
        <f>SUM(O2:O180)</f>
        <v>169.6</v>
      </c>
      <c r="K11" s="1">
        <f t="shared" si="0"/>
        <v>24.9</v>
      </c>
      <c r="L11" s="1">
        <f t="shared" si="1"/>
        <v>0</v>
      </c>
      <c r="M11" s="1">
        <f t="shared" si="2"/>
        <v>0</v>
      </c>
      <c r="N11" s="1">
        <f t="shared" si="3"/>
        <v>0</v>
      </c>
      <c r="O11" s="1">
        <f t="shared" si="11"/>
        <v>24.9</v>
      </c>
      <c r="P11" s="1">
        <f t="shared" si="4"/>
        <v>0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0</v>
      </c>
      <c r="U11" s="1">
        <f t="shared" si="9"/>
        <v>0</v>
      </c>
      <c r="V11" s="1">
        <f t="shared" si="10"/>
        <v>0</v>
      </c>
    </row>
    <row r="12" spans="1:22">
      <c r="A12" s="5">
        <v>39847</v>
      </c>
      <c r="B12" s="1"/>
      <c r="D12" s="1">
        <v>25</v>
      </c>
      <c r="E12" t="s">
        <v>20</v>
      </c>
      <c r="F12" t="s">
        <v>5</v>
      </c>
      <c r="G12" s="1" t="s">
        <v>419</v>
      </c>
      <c r="H12" t="s">
        <v>5</v>
      </c>
      <c r="I12" s="13">
        <f>SUM(P2:P80)</f>
        <v>152.60000000000002</v>
      </c>
      <c r="K12" s="1">
        <f t="shared" si="0"/>
        <v>25</v>
      </c>
      <c r="L12" s="1">
        <f t="shared" si="1"/>
        <v>0</v>
      </c>
      <c r="M12" s="1">
        <f t="shared" si="2"/>
        <v>0</v>
      </c>
      <c r="N12" s="1">
        <f t="shared" si="3"/>
        <v>0</v>
      </c>
      <c r="O12" s="1">
        <f t="shared" si="11"/>
        <v>0</v>
      </c>
      <c r="P12" s="1">
        <f t="shared" si="4"/>
        <v>25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0</v>
      </c>
      <c r="U12" s="1">
        <f t="shared" si="9"/>
        <v>0</v>
      </c>
      <c r="V12" s="1">
        <f t="shared" si="10"/>
        <v>0</v>
      </c>
    </row>
    <row r="13" spans="1:22">
      <c r="A13" s="5">
        <v>39847</v>
      </c>
      <c r="B13" s="1"/>
      <c r="D13" s="1">
        <v>24.9</v>
      </c>
      <c r="E13" t="s">
        <v>20</v>
      </c>
      <c r="F13" t="s">
        <v>6</v>
      </c>
      <c r="G13" s="1" t="s">
        <v>304</v>
      </c>
      <c r="H13" t="s">
        <v>13</v>
      </c>
      <c r="I13" s="13">
        <f>SUM(Q2:Q189)</f>
        <v>0</v>
      </c>
      <c r="K13" s="1">
        <f t="shared" si="0"/>
        <v>24.9</v>
      </c>
      <c r="L13" s="1">
        <f t="shared" si="1"/>
        <v>0</v>
      </c>
      <c r="M13" s="1">
        <f t="shared" si="2"/>
        <v>0</v>
      </c>
      <c r="N13" s="1">
        <f t="shared" si="3"/>
        <v>0</v>
      </c>
      <c r="O13" s="1">
        <f t="shared" si="11"/>
        <v>24.9</v>
      </c>
      <c r="P13" s="1">
        <f t="shared" si="4"/>
        <v>0</v>
      </c>
      <c r="Q13" s="1">
        <f t="shared" si="5"/>
        <v>0</v>
      </c>
      <c r="R13" s="1">
        <f t="shared" si="6"/>
        <v>0</v>
      </c>
      <c r="S13" s="1">
        <f t="shared" si="7"/>
        <v>0</v>
      </c>
      <c r="T13" s="1">
        <f t="shared" si="8"/>
        <v>0</v>
      </c>
      <c r="U13" s="1">
        <f t="shared" si="9"/>
        <v>0</v>
      </c>
      <c r="V13" s="1">
        <f t="shared" si="10"/>
        <v>0</v>
      </c>
    </row>
    <row r="14" spans="1:22">
      <c r="A14" s="5">
        <v>39848</v>
      </c>
      <c r="B14" s="4"/>
      <c r="D14" s="1">
        <v>25</v>
      </c>
      <c r="E14" t="s">
        <v>20</v>
      </c>
      <c r="F14" t="s">
        <v>5</v>
      </c>
      <c r="G14" s="1" t="s">
        <v>105</v>
      </c>
      <c r="H14" t="s">
        <v>8</v>
      </c>
      <c r="I14" s="13">
        <f>SUM(R2:R189)</f>
        <v>139.5</v>
      </c>
      <c r="K14" s="1">
        <f t="shared" si="0"/>
        <v>25</v>
      </c>
      <c r="L14" s="1">
        <f t="shared" si="1"/>
        <v>0</v>
      </c>
      <c r="M14" s="1">
        <f t="shared" si="2"/>
        <v>0</v>
      </c>
      <c r="N14" s="1">
        <f t="shared" si="3"/>
        <v>0</v>
      </c>
      <c r="O14" s="1">
        <f t="shared" si="11"/>
        <v>0</v>
      </c>
      <c r="P14" s="1">
        <f t="shared" si="4"/>
        <v>25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0</v>
      </c>
      <c r="U14" s="1">
        <f t="shared" si="9"/>
        <v>0</v>
      </c>
      <c r="V14" s="1">
        <f t="shared" si="10"/>
        <v>0</v>
      </c>
    </row>
    <row r="15" spans="1:22">
      <c r="A15" s="5">
        <v>39849</v>
      </c>
      <c r="B15" s="4"/>
      <c r="D15" s="1">
        <v>25</v>
      </c>
      <c r="E15" t="s">
        <v>20</v>
      </c>
      <c r="F15" t="s">
        <v>8</v>
      </c>
      <c r="G15" s="1" t="s">
        <v>234</v>
      </c>
      <c r="H15" t="s">
        <v>33</v>
      </c>
      <c r="I15" s="13">
        <f>SUM(S2:S199)</f>
        <v>0</v>
      </c>
      <c r="K15" s="1">
        <f t="shared" si="0"/>
        <v>25</v>
      </c>
      <c r="L15" s="1">
        <f t="shared" si="1"/>
        <v>0</v>
      </c>
      <c r="M15" s="1">
        <f t="shared" si="2"/>
        <v>0</v>
      </c>
      <c r="N15" s="1">
        <f t="shared" si="3"/>
        <v>0</v>
      </c>
      <c r="O15" s="1">
        <f t="shared" si="11"/>
        <v>0</v>
      </c>
      <c r="P15" s="1">
        <f t="shared" si="4"/>
        <v>0</v>
      </c>
      <c r="Q15" s="1">
        <f t="shared" si="5"/>
        <v>0</v>
      </c>
      <c r="R15" s="1">
        <f t="shared" si="6"/>
        <v>25</v>
      </c>
      <c r="S15" s="1">
        <f t="shared" si="7"/>
        <v>0</v>
      </c>
      <c r="T15" s="1">
        <f t="shared" si="8"/>
        <v>0</v>
      </c>
      <c r="U15" s="1">
        <f t="shared" si="9"/>
        <v>0</v>
      </c>
      <c r="V15" s="1">
        <f t="shared" si="10"/>
        <v>0</v>
      </c>
    </row>
    <row r="16" spans="1:22">
      <c r="A16" s="5">
        <v>39849</v>
      </c>
      <c r="B16" s="1"/>
      <c r="D16" s="1">
        <v>25</v>
      </c>
      <c r="E16" t="s">
        <v>20</v>
      </c>
      <c r="F16" t="s">
        <v>6</v>
      </c>
      <c r="G16" s="1" t="s">
        <v>115</v>
      </c>
      <c r="I16" s="13">
        <f>SUM(I10:I15)</f>
        <v>566.4</v>
      </c>
      <c r="K16" s="1">
        <f t="shared" si="0"/>
        <v>25</v>
      </c>
      <c r="L16" s="1">
        <f t="shared" si="1"/>
        <v>0</v>
      </c>
      <c r="M16" s="1">
        <f t="shared" si="2"/>
        <v>0</v>
      </c>
      <c r="N16" s="1">
        <f t="shared" si="3"/>
        <v>0</v>
      </c>
      <c r="O16" s="1">
        <f t="shared" si="11"/>
        <v>25</v>
      </c>
      <c r="P16" s="1">
        <f t="shared" si="4"/>
        <v>0</v>
      </c>
      <c r="Q16" s="1">
        <f t="shared" si="5"/>
        <v>0</v>
      </c>
      <c r="R16" s="1">
        <f t="shared" si="6"/>
        <v>0</v>
      </c>
      <c r="S16" s="1">
        <f t="shared" si="7"/>
        <v>0</v>
      </c>
      <c r="T16" s="1">
        <f t="shared" si="8"/>
        <v>0</v>
      </c>
      <c r="U16" s="1">
        <f t="shared" si="9"/>
        <v>0</v>
      </c>
      <c r="V16" s="1">
        <f t="shared" si="10"/>
        <v>0</v>
      </c>
    </row>
    <row r="17" spans="1:22">
      <c r="A17" s="5">
        <v>39849</v>
      </c>
      <c r="B17" s="1"/>
      <c r="D17" s="1">
        <v>24.9</v>
      </c>
      <c r="E17" t="s">
        <v>20</v>
      </c>
      <c r="F17" t="s">
        <v>5</v>
      </c>
      <c r="G17" s="1" t="s">
        <v>210</v>
      </c>
      <c r="K17" s="1">
        <f t="shared" si="0"/>
        <v>24.9</v>
      </c>
      <c r="L17" s="1">
        <f t="shared" si="1"/>
        <v>0</v>
      </c>
      <c r="M17" s="1">
        <f t="shared" si="2"/>
        <v>0</v>
      </c>
      <c r="N17" s="1">
        <f t="shared" si="3"/>
        <v>0</v>
      </c>
      <c r="O17" s="1">
        <f t="shared" si="11"/>
        <v>0</v>
      </c>
      <c r="P17" s="1">
        <f t="shared" si="4"/>
        <v>24.9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0</v>
      </c>
      <c r="U17" s="1">
        <f t="shared" si="9"/>
        <v>0</v>
      </c>
      <c r="V17" s="1">
        <f t="shared" si="10"/>
        <v>0</v>
      </c>
    </row>
    <row r="18" spans="1:22">
      <c r="A18" s="5">
        <v>39849</v>
      </c>
      <c r="B18" s="4"/>
      <c r="D18" s="1">
        <v>22.9</v>
      </c>
      <c r="E18" t="s">
        <v>20</v>
      </c>
      <c r="F18" t="s">
        <v>5</v>
      </c>
      <c r="G18" s="1" t="s">
        <v>137</v>
      </c>
      <c r="H18" t="s">
        <v>51</v>
      </c>
      <c r="I18" s="7">
        <f>SUM(T2:T151)</f>
        <v>0</v>
      </c>
      <c r="K18" s="1">
        <f t="shared" si="0"/>
        <v>22.9</v>
      </c>
      <c r="L18" s="1">
        <f t="shared" si="1"/>
        <v>0</v>
      </c>
      <c r="M18" s="1">
        <f t="shared" si="2"/>
        <v>0</v>
      </c>
      <c r="N18" s="1">
        <f t="shared" si="3"/>
        <v>0</v>
      </c>
      <c r="O18" s="1">
        <f t="shared" si="11"/>
        <v>0</v>
      </c>
      <c r="P18" s="1">
        <f t="shared" si="4"/>
        <v>22.9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0</v>
      </c>
      <c r="U18" s="1">
        <f t="shared" si="9"/>
        <v>0</v>
      </c>
      <c r="V18" s="1">
        <f t="shared" si="10"/>
        <v>0</v>
      </c>
    </row>
    <row r="19" spans="1:22">
      <c r="A19" s="5">
        <v>39848</v>
      </c>
      <c r="B19" s="4"/>
      <c r="D19" s="1">
        <v>24.9</v>
      </c>
      <c r="E19" t="s">
        <v>20</v>
      </c>
      <c r="F19" t="s">
        <v>7</v>
      </c>
      <c r="G19" s="1" t="s">
        <v>420</v>
      </c>
      <c r="H19" t="s">
        <v>126</v>
      </c>
      <c r="I19" s="7">
        <f>SUM(V2:V180)</f>
        <v>0</v>
      </c>
      <c r="K19" s="1">
        <f t="shared" si="0"/>
        <v>24.9</v>
      </c>
      <c r="L19" s="1">
        <f t="shared" si="1"/>
        <v>0</v>
      </c>
      <c r="M19" s="1">
        <f t="shared" si="2"/>
        <v>0</v>
      </c>
      <c r="N19" s="1">
        <f t="shared" si="3"/>
        <v>24.9</v>
      </c>
      <c r="O19" s="1">
        <f t="shared" si="11"/>
        <v>0</v>
      </c>
      <c r="P19" s="1">
        <f t="shared" si="4"/>
        <v>0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0</v>
      </c>
      <c r="U19" s="1">
        <f t="shared" si="9"/>
        <v>0</v>
      </c>
      <c r="V19" s="1">
        <f t="shared" si="10"/>
        <v>0</v>
      </c>
    </row>
    <row r="20" spans="1:22">
      <c r="A20" s="5">
        <v>39850</v>
      </c>
      <c r="B20" s="1"/>
      <c r="D20" s="1">
        <v>29.9</v>
      </c>
      <c r="E20" t="s">
        <v>20</v>
      </c>
      <c r="F20" t="s">
        <v>5</v>
      </c>
      <c r="G20" t="s">
        <v>67</v>
      </c>
      <c r="K20" s="1">
        <f t="shared" si="0"/>
        <v>29.9</v>
      </c>
      <c r="L20" s="1">
        <f t="shared" si="1"/>
        <v>0</v>
      </c>
      <c r="M20" s="1">
        <f t="shared" si="2"/>
        <v>0</v>
      </c>
      <c r="N20" s="1">
        <f t="shared" si="3"/>
        <v>0</v>
      </c>
      <c r="O20" s="1">
        <f t="shared" si="11"/>
        <v>0</v>
      </c>
      <c r="P20" s="1">
        <f t="shared" si="4"/>
        <v>29.9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0</v>
      </c>
      <c r="U20" s="1">
        <f t="shared" si="9"/>
        <v>0</v>
      </c>
      <c r="V20" s="1">
        <f t="shared" si="10"/>
        <v>0</v>
      </c>
    </row>
    <row r="21" spans="1:22">
      <c r="A21" s="5">
        <v>39851</v>
      </c>
      <c r="B21" s="1"/>
      <c r="D21" s="1">
        <v>24.9</v>
      </c>
      <c r="E21" t="s">
        <v>20</v>
      </c>
      <c r="F21" t="s">
        <v>8</v>
      </c>
      <c r="G21" s="1" t="s">
        <v>421</v>
      </c>
      <c r="K21" s="1">
        <f t="shared" si="0"/>
        <v>24.9</v>
      </c>
      <c r="L21" s="1">
        <f t="shared" si="1"/>
        <v>0</v>
      </c>
      <c r="M21" s="1">
        <f t="shared" si="2"/>
        <v>0</v>
      </c>
      <c r="N21" s="1">
        <f t="shared" si="3"/>
        <v>0</v>
      </c>
      <c r="O21" s="1">
        <f t="shared" si="11"/>
        <v>0</v>
      </c>
      <c r="P21" s="1">
        <f t="shared" si="4"/>
        <v>0</v>
      </c>
      <c r="Q21" s="1">
        <f t="shared" si="5"/>
        <v>0</v>
      </c>
      <c r="R21" s="1">
        <f t="shared" si="6"/>
        <v>24.9</v>
      </c>
      <c r="S21" s="1">
        <f t="shared" si="7"/>
        <v>0</v>
      </c>
      <c r="T21" s="1">
        <f t="shared" si="8"/>
        <v>0</v>
      </c>
      <c r="U21" s="1">
        <f t="shared" si="9"/>
        <v>0</v>
      </c>
      <c r="V21" s="1">
        <f t="shared" si="10"/>
        <v>0</v>
      </c>
    </row>
    <row r="22" spans="1:22">
      <c r="A22" s="5">
        <v>39850</v>
      </c>
      <c r="B22" s="4"/>
      <c r="D22" s="1">
        <v>9.9</v>
      </c>
      <c r="E22" t="s">
        <v>20</v>
      </c>
      <c r="F22" t="s">
        <v>8</v>
      </c>
      <c r="G22" s="1" t="s">
        <v>145</v>
      </c>
      <c r="K22" s="1">
        <f t="shared" si="0"/>
        <v>9.9</v>
      </c>
      <c r="L22" s="1">
        <f t="shared" si="1"/>
        <v>0</v>
      </c>
      <c r="M22" s="1">
        <f t="shared" si="2"/>
        <v>0</v>
      </c>
      <c r="N22" s="1">
        <f t="shared" si="3"/>
        <v>0</v>
      </c>
      <c r="O22" s="1">
        <f t="shared" si="11"/>
        <v>0</v>
      </c>
      <c r="P22" s="1">
        <f t="shared" si="4"/>
        <v>0</v>
      </c>
      <c r="Q22" s="1">
        <f t="shared" si="5"/>
        <v>0</v>
      </c>
      <c r="R22" s="1">
        <f t="shared" si="6"/>
        <v>9.9</v>
      </c>
      <c r="S22" s="1">
        <f t="shared" si="7"/>
        <v>0</v>
      </c>
      <c r="T22" s="1">
        <f t="shared" si="8"/>
        <v>0</v>
      </c>
      <c r="U22" s="1">
        <f t="shared" si="9"/>
        <v>0</v>
      </c>
      <c r="V22" s="1">
        <f t="shared" si="10"/>
        <v>0</v>
      </c>
    </row>
    <row r="23" spans="1:22">
      <c r="A23" s="5">
        <v>39850</v>
      </c>
      <c r="B23" s="4"/>
      <c r="D23" s="1">
        <v>24.9</v>
      </c>
      <c r="E23" t="s">
        <v>20</v>
      </c>
      <c r="F23" t="s">
        <v>5</v>
      </c>
      <c r="G23" s="1" t="s">
        <v>394</v>
      </c>
      <c r="K23" s="1">
        <f t="shared" si="0"/>
        <v>24.9</v>
      </c>
      <c r="L23" s="1">
        <f t="shared" si="1"/>
        <v>0</v>
      </c>
      <c r="M23" s="1">
        <f t="shared" si="2"/>
        <v>0</v>
      </c>
      <c r="N23" s="1">
        <f t="shared" si="3"/>
        <v>0</v>
      </c>
      <c r="O23" s="1">
        <f t="shared" si="11"/>
        <v>0</v>
      </c>
      <c r="P23" s="1">
        <f t="shared" si="4"/>
        <v>24.9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0</v>
      </c>
      <c r="U23" s="1">
        <f t="shared" si="9"/>
        <v>0</v>
      </c>
      <c r="V23" s="1">
        <f t="shared" si="10"/>
        <v>0</v>
      </c>
    </row>
    <row r="24" spans="1:22">
      <c r="A24" s="5"/>
      <c r="B24" s="4"/>
      <c r="D24" s="1"/>
      <c r="G24" s="1"/>
      <c r="K24" s="1">
        <f t="shared" si="0"/>
        <v>0</v>
      </c>
      <c r="L24" s="1">
        <f t="shared" si="1"/>
        <v>0</v>
      </c>
      <c r="M24" s="1">
        <f t="shared" si="2"/>
        <v>0</v>
      </c>
      <c r="N24" s="1">
        <f t="shared" si="3"/>
        <v>0</v>
      </c>
      <c r="O24" s="1">
        <f t="shared" si="11"/>
        <v>0</v>
      </c>
      <c r="P24" s="1">
        <f t="shared" si="4"/>
        <v>0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0</v>
      </c>
      <c r="U24" s="1">
        <f t="shared" si="9"/>
        <v>0</v>
      </c>
      <c r="V24" s="1">
        <f t="shared" si="10"/>
        <v>0</v>
      </c>
    </row>
    <row r="25" spans="1:22">
      <c r="A25" s="5"/>
      <c r="B25" s="4"/>
      <c r="D25" s="1"/>
      <c r="G25" s="1"/>
      <c r="K25" s="1">
        <f t="shared" si="0"/>
        <v>0</v>
      </c>
      <c r="L25" s="1">
        <f t="shared" si="1"/>
        <v>0</v>
      </c>
      <c r="M25" s="1">
        <f t="shared" si="2"/>
        <v>0</v>
      </c>
      <c r="N25" s="1">
        <f t="shared" si="3"/>
        <v>0</v>
      </c>
      <c r="O25" s="1">
        <f t="shared" si="11"/>
        <v>0</v>
      </c>
      <c r="P25" s="1">
        <f t="shared" si="4"/>
        <v>0</v>
      </c>
      <c r="Q25" s="1">
        <f t="shared" si="5"/>
        <v>0</v>
      </c>
      <c r="R25" s="1">
        <f t="shared" si="6"/>
        <v>0</v>
      </c>
      <c r="S25" s="1">
        <f t="shared" si="7"/>
        <v>0</v>
      </c>
      <c r="T25" s="1">
        <f t="shared" si="8"/>
        <v>0</v>
      </c>
      <c r="U25" s="1">
        <f t="shared" si="9"/>
        <v>0</v>
      </c>
      <c r="V25" s="1">
        <f t="shared" si="10"/>
        <v>0</v>
      </c>
    </row>
    <row r="26" spans="1:22">
      <c r="A26" s="5"/>
      <c r="B26" s="1"/>
      <c r="D26" s="1"/>
      <c r="G26" s="1"/>
      <c r="K26" s="1">
        <f t="shared" si="0"/>
        <v>0</v>
      </c>
      <c r="L26" s="1">
        <f t="shared" si="1"/>
        <v>0</v>
      </c>
      <c r="M26" s="1">
        <f t="shared" si="2"/>
        <v>0</v>
      </c>
      <c r="N26" s="1">
        <f t="shared" si="3"/>
        <v>0</v>
      </c>
      <c r="O26" s="1">
        <f t="shared" si="11"/>
        <v>0</v>
      </c>
      <c r="P26" s="1">
        <f t="shared" si="4"/>
        <v>0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0</v>
      </c>
      <c r="U26" s="1">
        <f t="shared" si="9"/>
        <v>0</v>
      </c>
      <c r="V26" s="1">
        <f t="shared" si="10"/>
        <v>0</v>
      </c>
    </row>
    <row r="27" spans="1:22">
      <c r="A27" s="5"/>
      <c r="B27" s="1"/>
      <c r="D27" s="1"/>
      <c r="G27" s="1"/>
      <c r="K27" s="1">
        <f t="shared" si="0"/>
        <v>0</v>
      </c>
      <c r="L27" s="1">
        <f t="shared" si="1"/>
        <v>0</v>
      </c>
      <c r="M27" s="1">
        <f t="shared" si="2"/>
        <v>0</v>
      </c>
      <c r="N27" s="1">
        <f t="shared" si="3"/>
        <v>0</v>
      </c>
      <c r="O27" s="1">
        <f t="shared" si="11"/>
        <v>0</v>
      </c>
      <c r="P27" s="1">
        <f t="shared" si="4"/>
        <v>0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0</v>
      </c>
      <c r="U27" s="1">
        <f t="shared" si="9"/>
        <v>0</v>
      </c>
      <c r="V27" s="1">
        <f t="shared" si="10"/>
        <v>0</v>
      </c>
    </row>
    <row r="28" spans="1:22">
      <c r="A28" s="5"/>
      <c r="B28" s="1"/>
      <c r="D28" s="1"/>
      <c r="G28" s="1"/>
      <c r="K28" s="1">
        <f t="shared" si="0"/>
        <v>0</v>
      </c>
      <c r="L28" s="1">
        <f t="shared" si="1"/>
        <v>0</v>
      </c>
      <c r="M28" s="1">
        <f t="shared" si="2"/>
        <v>0</v>
      </c>
      <c r="N28" s="1">
        <f t="shared" si="3"/>
        <v>0</v>
      </c>
      <c r="O28" s="1">
        <f t="shared" si="11"/>
        <v>0</v>
      </c>
      <c r="P28" s="1">
        <f t="shared" si="4"/>
        <v>0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0</v>
      </c>
      <c r="U28" s="1">
        <f t="shared" si="9"/>
        <v>0</v>
      </c>
      <c r="V28" s="1">
        <f t="shared" si="10"/>
        <v>0</v>
      </c>
    </row>
    <row r="29" spans="1:22">
      <c r="A29" s="5"/>
      <c r="B29" s="1"/>
      <c r="D29" s="1"/>
      <c r="G29" s="13"/>
      <c r="K29" s="1">
        <f t="shared" si="0"/>
        <v>0</v>
      </c>
      <c r="L29" s="1">
        <f t="shared" si="1"/>
        <v>0</v>
      </c>
      <c r="M29" s="1">
        <f t="shared" si="2"/>
        <v>0</v>
      </c>
      <c r="N29" s="1">
        <f t="shared" si="3"/>
        <v>0</v>
      </c>
      <c r="O29" s="1">
        <f t="shared" si="11"/>
        <v>0</v>
      </c>
      <c r="P29" s="1">
        <f t="shared" si="4"/>
        <v>0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0</v>
      </c>
      <c r="U29" s="1">
        <f t="shared" si="9"/>
        <v>0</v>
      </c>
      <c r="V29" s="1">
        <f t="shared" si="10"/>
        <v>0</v>
      </c>
    </row>
    <row r="30" spans="1:22">
      <c r="A30" s="5"/>
      <c r="B30" s="1"/>
      <c r="D30" s="1"/>
      <c r="G30" s="13"/>
      <c r="K30" s="1">
        <f t="shared" si="0"/>
        <v>0</v>
      </c>
      <c r="L30" s="1">
        <f t="shared" si="1"/>
        <v>0</v>
      </c>
      <c r="M30" s="1">
        <f t="shared" si="2"/>
        <v>0</v>
      </c>
      <c r="N30" s="1">
        <f t="shared" si="3"/>
        <v>0</v>
      </c>
      <c r="O30" s="1">
        <f t="shared" si="11"/>
        <v>0</v>
      </c>
      <c r="P30" s="1">
        <f t="shared" si="4"/>
        <v>0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0</v>
      </c>
      <c r="U30" s="1">
        <f t="shared" si="9"/>
        <v>0</v>
      </c>
      <c r="V30" s="1">
        <f t="shared" si="10"/>
        <v>0</v>
      </c>
    </row>
    <row r="31" spans="1:22">
      <c r="A31" s="5"/>
      <c r="B31" s="1"/>
      <c r="D31" s="1"/>
      <c r="G31" s="13"/>
      <c r="K31" s="1">
        <f t="shared" si="0"/>
        <v>0</v>
      </c>
      <c r="L31" s="1">
        <f t="shared" si="1"/>
        <v>0</v>
      </c>
      <c r="M31" s="1">
        <f t="shared" si="2"/>
        <v>0</v>
      </c>
      <c r="N31" s="1">
        <f t="shared" si="3"/>
        <v>0</v>
      </c>
      <c r="O31" s="1">
        <f t="shared" si="11"/>
        <v>0</v>
      </c>
      <c r="P31" s="1">
        <f t="shared" si="4"/>
        <v>0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0</v>
      </c>
      <c r="U31" s="1">
        <f t="shared" si="9"/>
        <v>0</v>
      </c>
      <c r="V31" s="1">
        <f t="shared" si="10"/>
        <v>0</v>
      </c>
    </row>
    <row r="32" spans="1:22">
      <c r="A32" s="5"/>
      <c r="B32" s="1"/>
      <c r="D32" s="1"/>
      <c r="G32" s="13"/>
      <c r="K32" s="1">
        <f t="shared" si="0"/>
        <v>0</v>
      </c>
      <c r="L32" s="1">
        <f t="shared" si="1"/>
        <v>0</v>
      </c>
      <c r="M32" s="1">
        <f t="shared" si="2"/>
        <v>0</v>
      </c>
      <c r="N32" s="1">
        <f t="shared" si="3"/>
        <v>0</v>
      </c>
      <c r="O32" s="1">
        <f t="shared" si="11"/>
        <v>0</v>
      </c>
      <c r="P32" s="1">
        <f t="shared" si="4"/>
        <v>0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0</v>
      </c>
      <c r="U32" s="1">
        <f t="shared" si="9"/>
        <v>0</v>
      </c>
      <c r="V32" s="1">
        <f t="shared" si="10"/>
        <v>0</v>
      </c>
    </row>
    <row r="33" spans="1:22">
      <c r="A33" s="5"/>
      <c r="B33" s="1"/>
      <c r="D33" s="1"/>
      <c r="G33" s="13"/>
      <c r="K33" s="1">
        <f t="shared" si="0"/>
        <v>0</v>
      </c>
      <c r="L33" s="1">
        <f t="shared" si="1"/>
        <v>0</v>
      </c>
      <c r="M33" s="1">
        <f t="shared" si="2"/>
        <v>0</v>
      </c>
      <c r="N33" s="1">
        <f t="shared" si="3"/>
        <v>0</v>
      </c>
      <c r="O33" s="1">
        <f t="shared" si="11"/>
        <v>0</v>
      </c>
      <c r="P33" s="1">
        <f t="shared" si="4"/>
        <v>0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0</v>
      </c>
      <c r="U33" s="1">
        <f t="shared" si="9"/>
        <v>0</v>
      </c>
      <c r="V33" s="1">
        <f t="shared" si="10"/>
        <v>0</v>
      </c>
    </row>
    <row r="34" spans="1:22">
      <c r="A34" s="5"/>
      <c r="B34" s="1"/>
      <c r="D34" s="1"/>
      <c r="G34" s="13"/>
      <c r="K34" s="1">
        <f t="shared" si="0"/>
        <v>0</v>
      </c>
      <c r="L34" s="1">
        <f t="shared" si="1"/>
        <v>0</v>
      </c>
      <c r="M34" s="1">
        <f t="shared" si="2"/>
        <v>0</v>
      </c>
      <c r="N34" s="1">
        <f t="shared" si="3"/>
        <v>0</v>
      </c>
      <c r="O34" s="1">
        <f t="shared" si="11"/>
        <v>0</v>
      </c>
      <c r="P34" s="1">
        <f t="shared" si="4"/>
        <v>0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0</v>
      </c>
      <c r="U34" s="1">
        <f t="shared" si="9"/>
        <v>0</v>
      </c>
      <c r="V34" s="1">
        <f t="shared" si="10"/>
        <v>0</v>
      </c>
    </row>
    <row r="35" spans="1:22">
      <c r="A35" s="5"/>
      <c r="B35" s="1"/>
      <c r="D35" s="1"/>
      <c r="G35" s="13"/>
      <c r="K35" s="1">
        <f t="shared" si="0"/>
        <v>0</v>
      </c>
      <c r="L35" s="1">
        <f t="shared" si="1"/>
        <v>0</v>
      </c>
      <c r="M35" s="1">
        <f t="shared" si="2"/>
        <v>0</v>
      </c>
      <c r="N35" s="1">
        <f t="shared" si="3"/>
        <v>0</v>
      </c>
      <c r="O35" s="1">
        <f t="shared" si="11"/>
        <v>0</v>
      </c>
      <c r="P35" s="1">
        <f t="shared" si="4"/>
        <v>0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0</v>
      </c>
      <c r="U35" s="1">
        <f t="shared" si="9"/>
        <v>0</v>
      </c>
      <c r="V35" s="1">
        <f t="shared" si="10"/>
        <v>0</v>
      </c>
    </row>
    <row r="36" spans="1:22">
      <c r="A36" s="5"/>
      <c r="B36" s="1"/>
      <c r="D36" s="1"/>
      <c r="G36" s="13"/>
      <c r="K36" s="1">
        <f t="shared" si="0"/>
        <v>0</v>
      </c>
      <c r="L36" s="1">
        <f t="shared" si="1"/>
        <v>0</v>
      </c>
      <c r="M36" s="1">
        <f t="shared" si="2"/>
        <v>0</v>
      </c>
      <c r="N36" s="1">
        <f t="shared" si="3"/>
        <v>0</v>
      </c>
      <c r="O36" s="1">
        <f t="shared" si="11"/>
        <v>0</v>
      </c>
      <c r="P36" s="1">
        <f t="shared" si="4"/>
        <v>0</v>
      </c>
      <c r="Q36" s="1">
        <f t="shared" si="5"/>
        <v>0</v>
      </c>
      <c r="R36" s="1">
        <f t="shared" si="6"/>
        <v>0</v>
      </c>
      <c r="S36" s="1">
        <f t="shared" si="7"/>
        <v>0</v>
      </c>
      <c r="T36" s="1">
        <f t="shared" si="8"/>
        <v>0</v>
      </c>
      <c r="U36" s="1">
        <f t="shared" si="9"/>
        <v>0</v>
      </c>
      <c r="V36" s="1">
        <f t="shared" si="10"/>
        <v>0</v>
      </c>
    </row>
    <row r="37" spans="1:22">
      <c r="A37" s="5"/>
      <c r="B37" s="1"/>
      <c r="D37" s="1"/>
      <c r="G37" s="13"/>
      <c r="K37" s="1">
        <f t="shared" si="0"/>
        <v>0</v>
      </c>
      <c r="L37" s="1">
        <f t="shared" si="1"/>
        <v>0</v>
      </c>
      <c r="M37" s="1">
        <f t="shared" si="2"/>
        <v>0</v>
      </c>
      <c r="N37" s="1">
        <f t="shared" si="3"/>
        <v>0</v>
      </c>
      <c r="O37" s="1">
        <f t="shared" si="11"/>
        <v>0</v>
      </c>
      <c r="P37" s="1">
        <f t="shared" si="4"/>
        <v>0</v>
      </c>
      <c r="Q37" s="1">
        <f t="shared" si="5"/>
        <v>0</v>
      </c>
      <c r="R37" s="1">
        <f t="shared" si="6"/>
        <v>0</v>
      </c>
      <c r="S37" s="1">
        <f t="shared" si="7"/>
        <v>0</v>
      </c>
      <c r="T37" s="1">
        <f t="shared" si="8"/>
        <v>0</v>
      </c>
      <c r="U37" s="1">
        <f t="shared" si="9"/>
        <v>0</v>
      </c>
      <c r="V37" s="1">
        <f t="shared" si="10"/>
        <v>0</v>
      </c>
    </row>
    <row r="38" spans="1:22">
      <c r="A38" s="5"/>
      <c r="B38" s="1"/>
      <c r="D38" s="1"/>
      <c r="G38" s="13"/>
      <c r="K38" s="1">
        <f t="shared" si="0"/>
        <v>0</v>
      </c>
      <c r="L38" s="1">
        <f t="shared" si="1"/>
        <v>0</v>
      </c>
      <c r="M38" s="1">
        <f t="shared" si="2"/>
        <v>0</v>
      </c>
      <c r="N38" s="1">
        <f t="shared" si="3"/>
        <v>0</v>
      </c>
      <c r="O38" s="1">
        <f t="shared" si="11"/>
        <v>0</v>
      </c>
      <c r="P38" s="1">
        <f t="shared" si="4"/>
        <v>0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0</v>
      </c>
      <c r="U38" s="1">
        <f t="shared" si="9"/>
        <v>0</v>
      </c>
      <c r="V38" s="1">
        <f t="shared" si="10"/>
        <v>0</v>
      </c>
    </row>
    <row r="39" spans="1:22">
      <c r="A39" s="5"/>
      <c r="B39" s="1"/>
      <c r="D39" s="1"/>
      <c r="G39" s="13"/>
      <c r="K39" s="1">
        <f t="shared" si="0"/>
        <v>0</v>
      </c>
      <c r="L39" s="1">
        <f t="shared" si="1"/>
        <v>0</v>
      </c>
      <c r="M39" s="1">
        <f t="shared" si="2"/>
        <v>0</v>
      </c>
      <c r="N39" s="1">
        <f t="shared" si="3"/>
        <v>0</v>
      </c>
      <c r="O39" s="1">
        <f t="shared" si="11"/>
        <v>0</v>
      </c>
      <c r="P39" s="1">
        <f t="shared" si="4"/>
        <v>0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0</v>
      </c>
      <c r="U39" s="1">
        <f t="shared" si="9"/>
        <v>0</v>
      </c>
      <c r="V39" s="1">
        <f t="shared" si="10"/>
        <v>0</v>
      </c>
    </row>
    <row r="40" spans="1:22">
      <c r="A40" s="5"/>
      <c r="B40" s="1"/>
      <c r="D40" s="1"/>
      <c r="G40" s="13"/>
      <c r="K40" s="1">
        <f t="shared" si="0"/>
        <v>0</v>
      </c>
      <c r="L40" s="1">
        <f t="shared" si="1"/>
        <v>0</v>
      </c>
      <c r="M40" s="1">
        <f t="shared" si="2"/>
        <v>0</v>
      </c>
      <c r="N40" s="1">
        <f t="shared" si="3"/>
        <v>0</v>
      </c>
      <c r="O40" s="1">
        <f t="shared" si="11"/>
        <v>0</v>
      </c>
      <c r="P40" s="1">
        <f t="shared" si="4"/>
        <v>0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0</v>
      </c>
      <c r="U40" s="1">
        <f t="shared" si="9"/>
        <v>0</v>
      </c>
      <c r="V40" s="1">
        <f t="shared" si="10"/>
        <v>0</v>
      </c>
    </row>
    <row r="41" spans="1:22">
      <c r="A41" s="5"/>
      <c r="B41" s="1"/>
      <c r="D41" s="1"/>
      <c r="G41" s="13"/>
      <c r="K41" s="1">
        <f t="shared" si="0"/>
        <v>0</v>
      </c>
      <c r="L41" s="1">
        <f t="shared" si="1"/>
        <v>0</v>
      </c>
      <c r="M41" s="1">
        <f t="shared" si="2"/>
        <v>0</v>
      </c>
      <c r="N41" s="1">
        <f t="shared" si="3"/>
        <v>0</v>
      </c>
      <c r="O41" s="1">
        <f t="shared" si="11"/>
        <v>0</v>
      </c>
      <c r="P41" s="1">
        <f t="shared" si="4"/>
        <v>0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0</v>
      </c>
      <c r="U41" s="1">
        <f t="shared" si="9"/>
        <v>0</v>
      </c>
      <c r="V41" s="1">
        <f t="shared" si="10"/>
        <v>0</v>
      </c>
    </row>
    <row r="42" spans="1:22">
      <c r="A42" s="5"/>
      <c r="B42" s="1"/>
      <c r="D42" s="1"/>
      <c r="G42" s="13"/>
      <c r="K42" s="1">
        <f t="shared" si="0"/>
        <v>0</v>
      </c>
      <c r="L42" s="1">
        <f t="shared" si="1"/>
        <v>0</v>
      </c>
      <c r="M42" s="1">
        <f t="shared" si="2"/>
        <v>0</v>
      </c>
      <c r="N42" s="1">
        <f t="shared" si="3"/>
        <v>0</v>
      </c>
      <c r="O42" s="1">
        <f t="shared" si="11"/>
        <v>0</v>
      </c>
      <c r="P42" s="1">
        <f t="shared" si="4"/>
        <v>0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0</v>
      </c>
      <c r="U42" s="1">
        <f t="shared" si="9"/>
        <v>0</v>
      </c>
      <c r="V42" s="1">
        <f t="shared" si="10"/>
        <v>0</v>
      </c>
    </row>
    <row r="43" spans="1:22">
      <c r="A43" s="5"/>
      <c r="B43" s="1"/>
      <c r="D43" s="1"/>
      <c r="G43" s="13"/>
      <c r="K43" s="1">
        <f t="shared" si="0"/>
        <v>0</v>
      </c>
      <c r="L43" s="1">
        <f t="shared" si="1"/>
        <v>0</v>
      </c>
      <c r="M43" s="1">
        <f t="shared" si="2"/>
        <v>0</v>
      </c>
      <c r="N43" s="1">
        <f t="shared" si="3"/>
        <v>0</v>
      </c>
      <c r="O43" s="1">
        <f t="shared" si="11"/>
        <v>0</v>
      </c>
      <c r="P43" s="1">
        <f t="shared" si="4"/>
        <v>0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0</v>
      </c>
      <c r="U43" s="1">
        <f t="shared" si="9"/>
        <v>0</v>
      </c>
      <c r="V43" s="1">
        <f t="shared" si="10"/>
        <v>0</v>
      </c>
    </row>
    <row r="44" spans="1:22">
      <c r="A44" s="5"/>
      <c r="B44" s="1"/>
      <c r="D44" s="1"/>
      <c r="G44" s="13"/>
      <c r="K44" s="1">
        <f>IF(E44="lojas",D44,0)</f>
        <v>0</v>
      </c>
      <c r="L44" s="1">
        <f>IF(E44="lanhouse",D44,0)</f>
        <v>0</v>
      </c>
      <c r="M44" s="1">
        <f>IF(E44="celular",D44,0)</f>
        <v>0</v>
      </c>
      <c r="N44" s="1">
        <f>IF(F44="caixa",D44,0)</f>
        <v>0</v>
      </c>
      <c r="O44" s="1">
        <f>IF(F44="bb",D44,0)</f>
        <v>0</v>
      </c>
      <c r="P44" s="1">
        <f>IF(F44="bradesco",D44,0)</f>
        <v>0</v>
      </c>
      <c r="Q44" s="1">
        <f>IF(F44="banco real",D44,0)</f>
        <v>0</v>
      </c>
      <c r="R44" s="1">
        <f>IF(F44="itau",D44,0)</f>
        <v>0</v>
      </c>
      <c r="S44" s="1">
        <f>IF(F44="pseg",D44,0)</f>
        <v>0</v>
      </c>
      <c r="T44" s="1">
        <f>IF(C44="pessoal",B44,0)</f>
        <v>0</v>
      </c>
      <c r="U44" s="1">
        <f>IF(E44="dominios",D44,0)</f>
        <v>0</v>
      </c>
      <c r="V44" s="1">
        <f t="shared" si="10"/>
        <v>0</v>
      </c>
    </row>
    <row r="45" spans="1:22">
      <c r="A45" s="5"/>
      <c r="B45" s="1"/>
      <c r="D45" s="1"/>
      <c r="G45" s="13"/>
      <c r="K45" s="1">
        <f>IF(E45="lojas",D45,0)</f>
        <v>0</v>
      </c>
      <c r="L45" s="1">
        <f>IF(E45="lanhouse",D45,0)</f>
        <v>0</v>
      </c>
      <c r="M45" s="1">
        <f>IF(E45="celular",D45,0)</f>
        <v>0</v>
      </c>
      <c r="N45" s="1">
        <f>IF(F45="caixa",D45,0)</f>
        <v>0</v>
      </c>
      <c r="O45" s="1">
        <f>IF(F45="bb",D45,0)</f>
        <v>0</v>
      </c>
      <c r="P45" s="1">
        <f>IF(F45="bradesco",D45,0)</f>
        <v>0</v>
      </c>
      <c r="Q45" s="1">
        <f>IF(F45="banco real",D45,0)</f>
        <v>0</v>
      </c>
      <c r="R45" s="1">
        <f>IF(F45="itau",D45,0)</f>
        <v>0</v>
      </c>
      <c r="S45" s="1">
        <f>IF(F45="pseg",D45,0)</f>
        <v>0</v>
      </c>
      <c r="T45" s="1">
        <f>IF(C45="pessoal",B45,0)</f>
        <v>0</v>
      </c>
      <c r="U45" s="1">
        <f>IF(E45="dominios",D45,0)</f>
        <v>0</v>
      </c>
      <c r="V45" s="1">
        <f t="shared" si="10"/>
        <v>0</v>
      </c>
    </row>
    <row r="46" spans="1:22">
      <c r="A46" s="5"/>
      <c r="B46" s="1"/>
      <c r="D46" s="1"/>
      <c r="G46" s="13"/>
      <c r="K46" s="1">
        <f>IF(E46="lojas",D46,0)</f>
        <v>0</v>
      </c>
      <c r="L46" s="1">
        <f>IF(E46="lanhouse",D46,0)</f>
        <v>0</v>
      </c>
      <c r="M46" s="1">
        <f>IF(E46="celular",D46,0)</f>
        <v>0</v>
      </c>
      <c r="N46" s="1">
        <f>IF(F46="caixa",D46,0)</f>
        <v>0</v>
      </c>
      <c r="O46" s="1">
        <f>IF(F46="bb",D46,0)</f>
        <v>0</v>
      </c>
      <c r="P46" s="1">
        <f>IF(F46="bradesco",D46,0)</f>
        <v>0</v>
      </c>
      <c r="Q46" s="1">
        <f>IF(F46="banco real",D46,0)</f>
        <v>0</v>
      </c>
      <c r="R46" s="1">
        <f>IF(F46="itau",D46,0)</f>
        <v>0</v>
      </c>
      <c r="S46" s="1">
        <f>IF(F46="pseg",D46,0)</f>
        <v>0</v>
      </c>
      <c r="T46" s="1">
        <f>IF(C46="pessoal",B46,0)</f>
        <v>0</v>
      </c>
      <c r="U46" s="1">
        <f>IF(E46="dominios",D46,0)</f>
        <v>0</v>
      </c>
      <c r="V46" s="1">
        <f t="shared" si="10"/>
        <v>0</v>
      </c>
    </row>
    <row r="47" spans="1:22">
      <c r="A47" s="5"/>
      <c r="B47" s="1"/>
      <c r="D47" s="1"/>
      <c r="G47" s="13"/>
      <c r="K47" s="1">
        <f>IF(E47="lojas",D47,0)</f>
        <v>0</v>
      </c>
      <c r="L47" s="1">
        <f>IF(E47="lanhouse",D47,0)</f>
        <v>0</v>
      </c>
      <c r="M47" s="1">
        <f>IF(E47="celular",D47,0)</f>
        <v>0</v>
      </c>
      <c r="N47" s="1">
        <f>IF(F47="caixa",D47,0)</f>
        <v>0</v>
      </c>
      <c r="O47" s="1">
        <f>IF(F47="bb",D47,0)</f>
        <v>0</v>
      </c>
      <c r="P47" s="1">
        <f>IF(F47="bradesco",D47,0)</f>
        <v>0</v>
      </c>
      <c r="Q47" s="1">
        <f>IF(F47="banco real",D47,0)</f>
        <v>0</v>
      </c>
      <c r="R47" s="1">
        <f>IF(F47="itau",D47,0)</f>
        <v>0</v>
      </c>
      <c r="S47" s="1">
        <f>IF(F47="pseg",D47,0)</f>
        <v>0</v>
      </c>
      <c r="T47" s="1">
        <f>IF(C47="pessoal",B47,0)</f>
        <v>0</v>
      </c>
      <c r="U47" s="1">
        <f>IF(E47="dominios",D47,0)</f>
        <v>0</v>
      </c>
      <c r="V47" s="1">
        <f t="shared" si="10"/>
        <v>0</v>
      </c>
    </row>
    <row r="48" spans="1:22">
      <c r="A48" s="5"/>
      <c r="B48" s="1"/>
      <c r="D48" s="1"/>
      <c r="G48" s="13"/>
      <c r="K48" s="1">
        <f>IF(E48="lojas",D48,0)</f>
        <v>0</v>
      </c>
      <c r="L48" s="1">
        <f>IF(E48="lanhouse",D48,0)</f>
        <v>0</v>
      </c>
      <c r="M48" s="1">
        <f>IF(E48="celular",D48,0)</f>
        <v>0</v>
      </c>
      <c r="N48" s="1">
        <f>IF(F48="caixa",D48,0)</f>
        <v>0</v>
      </c>
      <c r="O48" s="1">
        <f>IF(F48="bb",D48,0)</f>
        <v>0</v>
      </c>
      <c r="P48" s="1">
        <f>IF(F48="bradesco",D48,0)</f>
        <v>0</v>
      </c>
      <c r="Q48" s="1">
        <f>IF(F48="banco real",D48,0)</f>
        <v>0</v>
      </c>
      <c r="R48" s="1">
        <f>IF(F48="itau",D48,0)</f>
        <v>0</v>
      </c>
      <c r="S48" s="1">
        <f>IF(F48="pseg",D48,0)</f>
        <v>0</v>
      </c>
      <c r="T48" s="1">
        <f>IF(C48="pessoal",B48,0)</f>
        <v>0</v>
      </c>
      <c r="U48" s="1">
        <f>IF(E48="dominios",D48,0)</f>
        <v>0</v>
      </c>
      <c r="V48" s="1">
        <f t="shared" si="10"/>
        <v>0</v>
      </c>
    </row>
    <row r="49" spans="1:22">
      <c r="A49" s="5"/>
      <c r="B49" s="1"/>
      <c r="D49" s="1"/>
      <c r="G49" s="13"/>
      <c r="K49" s="1">
        <f t="shared" si="0"/>
        <v>0</v>
      </c>
      <c r="L49" s="1">
        <f t="shared" si="1"/>
        <v>0</v>
      </c>
      <c r="M49" s="1">
        <f t="shared" si="2"/>
        <v>0</v>
      </c>
      <c r="N49" s="1">
        <f t="shared" si="3"/>
        <v>0</v>
      </c>
      <c r="O49" s="1">
        <f t="shared" si="11"/>
        <v>0</v>
      </c>
      <c r="P49" s="1">
        <f t="shared" si="4"/>
        <v>0</v>
      </c>
      <c r="Q49" s="1">
        <f t="shared" si="5"/>
        <v>0</v>
      </c>
      <c r="R49" s="1">
        <f t="shared" si="6"/>
        <v>0</v>
      </c>
      <c r="S49" s="1">
        <f t="shared" si="7"/>
        <v>0</v>
      </c>
      <c r="T49" s="1">
        <f t="shared" si="8"/>
        <v>0</v>
      </c>
      <c r="U49" s="1">
        <f t="shared" si="9"/>
        <v>0</v>
      </c>
      <c r="V49" s="1">
        <f t="shared" si="10"/>
        <v>0</v>
      </c>
    </row>
    <row r="50" spans="1:22">
      <c r="A50" s="5"/>
      <c r="B50" s="1"/>
      <c r="D50" s="1"/>
      <c r="G50" s="13"/>
      <c r="K50" s="1">
        <f t="shared" si="0"/>
        <v>0</v>
      </c>
      <c r="L50" s="1">
        <f t="shared" si="1"/>
        <v>0</v>
      </c>
      <c r="M50" s="1">
        <f t="shared" si="2"/>
        <v>0</v>
      </c>
      <c r="N50" s="1">
        <f t="shared" si="3"/>
        <v>0</v>
      </c>
      <c r="O50" s="1">
        <f t="shared" si="11"/>
        <v>0</v>
      </c>
      <c r="P50" s="1">
        <f t="shared" si="4"/>
        <v>0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0</v>
      </c>
      <c r="U50" s="1">
        <f t="shared" si="9"/>
        <v>0</v>
      </c>
      <c r="V50" s="1">
        <f t="shared" si="10"/>
        <v>0</v>
      </c>
    </row>
    <row r="51" spans="1:22">
      <c r="A51" s="5"/>
      <c r="B51" s="1"/>
      <c r="D51" s="1"/>
      <c r="G51" s="13"/>
      <c r="H51" s="1"/>
      <c r="K51" s="1">
        <f t="shared" si="0"/>
        <v>0</v>
      </c>
      <c r="L51" s="1">
        <f t="shared" si="1"/>
        <v>0</v>
      </c>
      <c r="M51" s="1">
        <f t="shared" si="2"/>
        <v>0</v>
      </c>
      <c r="N51" s="1">
        <f t="shared" si="3"/>
        <v>0</v>
      </c>
      <c r="O51" s="1">
        <f t="shared" si="11"/>
        <v>0</v>
      </c>
      <c r="P51" s="1">
        <f t="shared" si="4"/>
        <v>0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0</v>
      </c>
      <c r="U51" s="1">
        <f t="shared" si="9"/>
        <v>0</v>
      </c>
      <c r="V51" s="1">
        <f t="shared" si="10"/>
        <v>0</v>
      </c>
    </row>
    <row r="52" spans="1:22">
      <c r="A52" s="5"/>
      <c r="B52" s="1"/>
      <c r="D52" s="1"/>
      <c r="G52" s="13"/>
      <c r="K52" s="1">
        <f t="shared" si="0"/>
        <v>0</v>
      </c>
      <c r="L52" s="1">
        <f t="shared" si="1"/>
        <v>0</v>
      </c>
      <c r="M52" s="1">
        <f t="shared" si="2"/>
        <v>0</v>
      </c>
      <c r="N52" s="1">
        <f t="shared" si="3"/>
        <v>0</v>
      </c>
      <c r="O52" s="1">
        <f t="shared" si="11"/>
        <v>0</v>
      </c>
      <c r="P52" s="1">
        <f t="shared" si="4"/>
        <v>0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0</v>
      </c>
      <c r="U52" s="1">
        <f t="shared" si="9"/>
        <v>0</v>
      </c>
      <c r="V52" s="1">
        <f t="shared" si="10"/>
        <v>0</v>
      </c>
    </row>
    <row r="53" spans="1:22">
      <c r="A53" s="5"/>
      <c r="B53" s="1"/>
      <c r="D53" s="1"/>
      <c r="G53" s="13"/>
      <c r="K53" s="1">
        <f t="shared" si="0"/>
        <v>0</v>
      </c>
      <c r="L53" s="1">
        <f t="shared" si="1"/>
        <v>0</v>
      </c>
      <c r="M53" s="1">
        <f t="shared" si="2"/>
        <v>0</v>
      </c>
      <c r="N53" s="1">
        <f t="shared" si="3"/>
        <v>0</v>
      </c>
      <c r="O53" s="1">
        <f t="shared" si="11"/>
        <v>0</v>
      </c>
      <c r="P53" s="1">
        <f t="shared" si="4"/>
        <v>0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0</v>
      </c>
      <c r="U53" s="1">
        <f t="shared" si="9"/>
        <v>0</v>
      </c>
      <c r="V53" s="1">
        <f t="shared" si="10"/>
        <v>0</v>
      </c>
    </row>
    <row r="54" spans="1:22">
      <c r="A54" s="5"/>
      <c r="B54" s="1"/>
      <c r="D54" s="1"/>
      <c r="G54" s="13"/>
      <c r="K54" s="1">
        <f t="shared" si="0"/>
        <v>0</v>
      </c>
      <c r="L54" s="1">
        <f t="shared" si="1"/>
        <v>0</v>
      </c>
      <c r="M54" s="1">
        <f t="shared" si="2"/>
        <v>0</v>
      </c>
      <c r="N54" s="1">
        <f t="shared" si="3"/>
        <v>0</v>
      </c>
      <c r="O54" s="1">
        <f t="shared" si="11"/>
        <v>0</v>
      </c>
      <c r="P54" s="1">
        <f t="shared" si="4"/>
        <v>0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0</v>
      </c>
      <c r="U54" s="1">
        <f t="shared" si="9"/>
        <v>0</v>
      </c>
      <c r="V54" s="1">
        <f t="shared" si="10"/>
        <v>0</v>
      </c>
    </row>
    <row r="55" spans="1:22">
      <c r="A55" s="5"/>
      <c r="B55" s="1"/>
      <c r="D55" s="1"/>
      <c r="G55" s="13"/>
      <c r="K55" s="1">
        <f t="shared" si="0"/>
        <v>0</v>
      </c>
      <c r="L55" s="1">
        <f t="shared" si="1"/>
        <v>0</v>
      </c>
      <c r="M55" s="1">
        <f t="shared" si="2"/>
        <v>0</v>
      </c>
      <c r="N55" s="1">
        <f t="shared" si="3"/>
        <v>0</v>
      </c>
      <c r="O55" s="1">
        <f t="shared" si="11"/>
        <v>0</v>
      </c>
      <c r="P55" s="1">
        <f t="shared" si="4"/>
        <v>0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0</v>
      </c>
      <c r="U55" s="1">
        <f t="shared" si="9"/>
        <v>0</v>
      </c>
      <c r="V55" s="1">
        <f t="shared" si="10"/>
        <v>0</v>
      </c>
    </row>
    <row r="56" spans="1:22">
      <c r="A56" s="5"/>
      <c r="B56" s="1"/>
      <c r="D56" s="1"/>
      <c r="G56" s="13"/>
      <c r="K56" s="1">
        <f t="shared" si="0"/>
        <v>0</v>
      </c>
      <c r="L56" s="1">
        <f t="shared" si="1"/>
        <v>0</v>
      </c>
      <c r="M56" s="1">
        <f t="shared" si="2"/>
        <v>0</v>
      </c>
      <c r="N56" s="1">
        <f t="shared" si="3"/>
        <v>0</v>
      </c>
      <c r="O56" s="1">
        <f t="shared" si="11"/>
        <v>0</v>
      </c>
      <c r="P56" s="1">
        <f t="shared" si="4"/>
        <v>0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0</v>
      </c>
      <c r="U56" s="1">
        <f t="shared" si="9"/>
        <v>0</v>
      </c>
      <c r="V56" s="1">
        <f t="shared" si="10"/>
        <v>0</v>
      </c>
    </row>
    <row r="57" spans="1:22">
      <c r="A57" s="5"/>
      <c r="B57" s="1"/>
      <c r="D57" s="1"/>
      <c r="G57" s="13"/>
      <c r="K57" s="1">
        <f t="shared" si="0"/>
        <v>0</v>
      </c>
      <c r="L57" s="1">
        <f t="shared" si="1"/>
        <v>0</v>
      </c>
      <c r="M57" s="1">
        <f t="shared" si="2"/>
        <v>0</v>
      </c>
      <c r="N57" s="1">
        <f t="shared" si="3"/>
        <v>0</v>
      </c>
      <c r="O57" s="1">
        <f t="shared" si="11"/>
        <v>0</v>
      </c>
      <c r="P57" s="1">
        <f t="shared" si="4"/>
        <v>0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0</v>
      </c>
      <c r="U57" s="1">
        <f t="shared" si="9"/>
        <v>0</v>
      </c>
      <c r="V57" s="1">
        <f t="shared" si="10"/>
        <v>0</v>
      </c>
    </row>
    <row r="58" spans="1:22">
      <c r="A58" s="5"/>
      <c r="B58" s="1"/>
      <c r="D58" s="1"/>
      <c r="G58" s="13"/>
      <c r="K58" s="1">
        <f t="shared" si="0"/>
        <v>0</v>
      </c>
      <c r="L58" s="1">
        <f t="shared" si="1"/>
        <v>0</v>
      </c>
      <c r="M58" s="1">
        <f t="shared" si="2"/>
        <v>0</v>
      </c>
      <c r="N58" s="1">
        <f t="shared" si="3"/>
        <v>0</v>
      </c>
      <c r="O58" s="1">
        <f t="shared" si="11"/>
        <v>0</v>
      </c>
      <c r="P58" s="1">
        <f t="shared" si="4"/>
        <v>0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0</v>
      </c>
      <c r="U58" s="1">
        <f t="shared" si="9"/>
        <v>0</v>
      </c>
      <c r="V58" s="1">
        <f t="shared" si="10"/>
        <v>0</v>
      </c>
    </row>
    <row r="59" spans="1:22">
      <c r="A59" s="5"/>
      <c r="B59" s="1"/>
      <c r="D59" s="1"/>
      <c r="G59" s="13"/>
      <c r="K59" s="1">
        <f t="shared" si="0"/>
        <v>0</v>
      </c>
      <c r="L59" s="1">
        <f t="shared" si="1"/>
        <v>0</v>
      </c>
      <c r="M59" s="1">
        <f t="shared" si="2"/>
        <v>0</v>
      </c>
      <c r="N59" s="1">
        <f t="shared" si="3"/>
        <v>0</v>
      </c>
      <c r="O59" s="1">
        <f t="shared" si="11"/>
        <v>0</v>
      </c>
      <c r="P59" s="1">
        <f t="shared" si="4"/>
        <v>0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0</v>
      </c>
      <c r="U59" s="1">
        <f t="shared" si="9"/>
        <v>0</v>
      </c>
      <c r="V59" s="1">
        <f t="shared" si="10"/>
        <v>0</v>
      </c>
    </row>
    <row r="60" spans="1:22">
      <c r="A60" s="5"/>
      <c r="B60" s="1"/>
      <c r="D60" s="1"/>
      <c r="G60" s="13"/>
      <c r="H60" s="1"/>
      <c r="K60" s="1">
        <f t="shared" si="0"/>
        <v>0</v>
      </c>
      <c r="L60" s="1">
        <f t="shared" si="1"/>
        <v>0</v>
      </c>
      <c r="M60" s="1">
        <f t="shared" si="2"/>
        <v>0</v>
      </c>
      <c r="N60" s="1">
        <f t="shared" si="3"/>
        <v>0</v>
      </c>
      <c r="O60" s="1">
        <f t="shared" si="11"/>
        <v>0</v>
      </c>
      <c r="P60" s="1">
        <f t="shared" si="4"/>
        <v>0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0</v>
      </c>
      <c r="U60" s="1">
        <f t="shared" si="9"/>
        <v>0</v>
      </c>
      <c r="V60" s="1">
        <f t="shared" si="10"/>
        <v>0</v>
      </c>
    </row>
    <row r="61" spans="1:22">
      <c r="A61" s="5"/>
      <c r="B61" s="1"/>
      <c r="D61" s="1"/>
      <c r="G61" s="13"/>
      <c r="H61" s="1"/>
      <c r="K61" s="1">
        <f t="shared" si="0"/>
        <v>0</v>
      </c>
      <c r="L61" s="1">
        <f t="shared" si="1"/>
        <v>0</v>
      </c>
      <c r="M61" s="1">
        <f t="shared" si="2"/>
        <v>0</v>
      </c>
      <c r="N61" s="1">
        <f t="shared" si="3"/>
        <v>0</v>
      </c>
      <c r="O61" s="1">
        <f t="shared" si="11"/>
        <v>0</v>
      </c>
      <c r="P61" s="1">
        <f t="shared" si="4"/>
        <v>0</v>
      </c>
      <c r="Q61" s="1">
        <f t="shared" si="5"/>
        <v>0</v>
      </c>
      <c r="R61" s="1">
        <f t="shared" si="6"/>
        <v>0</v>
      </c>
      <c r="S61" s="1">
        <f t="shared" si="7"/>
        <v>0</v>
      </c>
      <c r="T61" s="1">
        <f t="shared" si="8"/>
        <v>0</v>
      </c>
      <c r="U61" s="1">
        <f t="shared" si="9"/>
        <v>0</v>
      </c>
      <c r="V61" s="1">
        <f t="shared" si="10"/>
        <v>0</v>
      </c>
    </row>
    <row r="62" spans="1:22">
      <c r="A62" s="5"/>
      <c r="B62" s="1"/>
      <c r="D62" s="1"/>
      <c r="G62" s="13"/>
      <c r="H62" s="1"/>
      <c r="K62" s="1">
        <f t="shared" si="0"/>
        <v>0</v>
      </c>
      <c r="L62" s="1">
        <f t="shared" si="1"/>
        <v>0</v>
      </c>
      <c r="M62" s="1">
        <f t="shared" si="2"/>
        <v>0</v>
      </c>
      <c r="N62" s="1">
        <f t="shared" si="3"/>
        <v>0</v>
      </c>
      <c r="O62" s="1">
        <f t="shared" si="11"/>
        <v>0</v>
      </c>
      <c r="P62" s="1">
        <f t="shared" si="4"/>
        <v>0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0</v>
      </c>
      <c r="U62" s="1">
        <f t="shared" si="9"/>
        <v>0</v>
      </c>
      <c r="V62" s="1">
        <f t="shared" si="10"/>
        <v>0</v>
      </c>
    </row>
    <row r="63" spans="1:22">
      <c r="A63" s="5"/>
      <c r="B63" s="1"/>
      <c r="D63" s="1"/>
      <c r="G63" s="13"/>
      <c r="H63" s="1"/>
      <c r="K63" s="1">
        <f t="shared" si="0"/>
        <v>0</v>
      </c>
      <c r="L63" s="1">
        <f t="shared" si="1"/>
        <v>0</v>
      </c>
      <c r="M63" s="1">
        <f t="shared" si="2"/>
        <v>0</v>
      </c>
      <c r="N63" s="1">
        <f t="shared" si="3"/>
        <v>0</v>
      </c>
      <c r="O63" s="1">
        <f t="shared" si="11"/>
        <v>0</v>
      </c>
      <c r="P63" s="1">
        <f t="shared" si="4"/>
        <v>0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0</v>
      </c>
      <c r="U63" s="1">
        <f t="shared" si="9"/>
        <v>0</v>
      </c>
      <c r="V63" s="1">
        <f t="shared" si="10"/>
        <v>0</v>
      </c>
    </row>
    <row r="64" spans="1:22">
      <c r="A64" s="5"/>
      <c r="B64" s="1"/>
      <c r="D64" s="1"/>
      <c r="G64" s="13"/>
      <c r="K64" s="1">
        <f t="shared" si="0"/>
        <v>0</v>
      </c>
      <c r="L64" s="1">
        <f t="shared" si="1"/>
        <v>0</v>
      </c>
      <c r="M64" s="1">
        <f t="shared" si="2"/>
        <v>0</v>
      </c>
      <c r="N64" s="1">
        <f t="shared" si="3"/>
        <v>0</v>
      </c>
      <c r="O64" s="1">
        <f t="shared" si="11"/>
        <v>0</v>
      </c>
      <c r="P64" s="1">
        <f t="shared" si="4"/>
        <v>0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0</v>
      </c>
      <c r="U64" s="1">
        <f t="shared" si="9"/>
        <v>0</v>
      </c>
      <c r="V64" s="1">
        <f t="shared" si="10"/>
        <v>0</v>
      </c>
    </row>
    <row r="65" spans="1:22">
      <c r="A65" s="5"/>
      <c r="B65" s="1"/>
      <c r="D65" s="1"/>
      <c r="G65" s="13"/>
      <c r="H65" s="13"/>
      <c r="K65" s="1">
        <f t="shared" si="0"/>
        <v>0</v>
      </c>
      <c r="L65" s="1">
        <f t="shared" si="1"/>
        <v>0</v>
      </c>
      <c r="M65" s="1">
        <f t="shared" si="2"/>
        <v>0</v>
      </c>
      <c r="N65" s="1">
        <f t="shared" si="3"/>
        <v>0</v>
      </c>
      <c r="O65" s="1">
        <f t="shared" si="11"/>
        <v>0</v>
      </c>
      <c r="P65" s="1">
        <f t="shared" si="4"/>
        <v>0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0</v>
      </c>
      <c r="U65" s="1">
        <f t="shared" si="9"/>
        <v>0</v>
      </c>
      <c r="V65" s="1">
        <f t="shared" si="10"/>
        <v>0</v>
      </c>
    </row>
    <row r="66" spans="1:22">
      <c r="A66" s="5"/>
      <c r="B66" s="1"/>
      <c r="D66" s="1"/>
      <c r="G66" s="13"/>
      <c r="H66" s="13"/>
      <c r="K66" s="1">
        <f t="shared" si="0"/>
        <v>0</v>
      </c>
      <c r="L66" s="1">
        <f t="shared" si="1"/>
        <v>0</v>
      </c>
      <c r="M66" s="1">
        <f t="shared" si="2"/>
        <v>0</v>
      </c>
      <c r="N66" s="1">
        <f t="shared" si="3"/>
        <v>0</v>
      </c>
      <c r="O66" s="1">
        <f t="shared" si="11"/>
        <v>0</v>
      </c>
      <c r="P66" s="1">
        <f t="shared" si="4"/>
        <v>0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0</v>
      </c>
      <c r="U66" s="1">
        <f t="shared" si="9"/>
        <v>0</v>
      </c>
      <c r="V66" s="1">
        <f t="shared" si="10"/>
        <v>0</v>
      </c>
    </row>
    <row r="67" spans="1:22">
      <c r="A67" s="5"/>
      <c r="B67" s="1"/>
      <c r="D67" s="1"/>
      <c r="K67" s="1">
        <f t="shared" ref="K67:K130" si="12">IF(E67="lojas",D67,0)</f>
        <v>0</v>
      </c>
      <c r="L67" s="1">
        <f t="shared" ref="L67:L130" si="13">IF(E67="lanhouse",D67,0)</f>
        <v>0</v>
      </c>
      <c r="M67" s="1">
        <f t="shared" ref="M67:M130" si="14">IF(E67="celular",D67,0)</f>
        <v>0</v>
      </c>
      <c r="N67" s="1">
        <f>IF(G67="caixa",D67,0)</f>
        <v>0</v>
      </c>
      <c r="O67" s="1">
        <f>IF(G67="bb",D67,0)</f>
        <v>0</v>
      </c>
      <c r="P67" s="1">
        <f>IF(G67="bradesco",D67,0)</f>
        <v>0</v>
      </c>
      <c r="Q67" s="1">
        <f>IF(G67="banco real",D67,0)</f>
        <v>0</v>
      </c>
      <c r="R67" s="1">
        <f>IF(G67="itau",D67,0)</f>
        <v>0</v>
      </c>
      <c r="S67" s="1">
        <f>IF(G67="pseg",D67,0)</f>
        <v>0</v>
      </c>
      <c r="T67" s="1">
        <f t="shared" ref="T67:T130" si="15">IF(C67="pessoal",B67,0)</f>
        <v>0</v>
      </c>
      <c r="U67" s="1">
        <f t="shared" ref="U67:U130" si="16">IF(E67="dominios",D67,0)</f>
        <v>0</v>
      </c>
      <c r="V67" s="1">
        <f t="shared" ref="V67:V130" si="17">IF(C67="publicidade",B67,0)</f>
        <v>0</v>
      </c>
    </row>
    <row r="68" spans="1:22">
      <c r="A68" s="5"/>
      <c r="B68" s="1"/>
      <c r="D68" s="1"/>
      <c r="G68" s="13"/>
      <c r="H68" s="13"/>
      <c r="K68" s="1">
        <f t="shared" si="12"/>
        <v>0</v>
      </c>
      <c r="L68" s="1">
        <f t="shared" si="13"/>
        <v>0</v>
      </c>
      <c r="M68" s="1">
        <f t="shared" si="14"/>
        <v>0</v>
      </c>
      <c r="N68" s="1">
        <f t="shared" ref="N68:N131" si="18">IF(F68="caixa",D68,0)</f>
        <v>0</v>
      </c>
      <c r="O68" s="1">
        <f t="shared" ref="O68:O131" si="19">IF(F68="bb",D68,0)</f>
        <v>0</v>
      </c>
      <c r="P68" s="1">
        <f t="shared" ref="P68:P131" si="20">IF(F68="bradesco",D68,0)</f>
        <v>0</v>
      </c>
      <c r="Q68" s="1">
        <f t="shared" ref="Q68:Q131" si="21">IF(F68="banco real",D68,0)</f>
        <v>0</v>
      </c>
      <c r="R68" s="1">
        <f t="shared" ref="R68:R131" si="22">IF(F68="itau",D68,0)</f>
        <v>0</v>
      </c>
      <c r="S68" s="1">
        <f t="shared" ref="S68:S131" si="23">IF(F68="pseg",D68,0)</f>
        <v>0</v>
      </c>
      <c r="T68" s="1">
        <f t="shared" si="15"/>
        <v>0</v>
      </c>
      <c r="U68" s="1">
        <f t="shared" si="16"/>
        <v>0</v>
      </c>
      <c r="V68" s="1">
        <f t="shared" si="17"/>
        <v>0</v>
      </c>
    </row>
    <row r="69" spans="1:22">
      <c r="A69" s="5"/>
      <c r="B69" s="1"/>
      <c r="D69" s="1"/>
      <c r="G69" s="13"/>
      <c r="H69" s="13"/>
      <c r="K69" s="1">
        <f t="shared" si="12"/>
        <v>0</v>
      </c>
      <c r="L69" s="1">
        <f t="shared" si="13"/>
        <v>0</v>
      </c>
      <c r="M69" s="1">
        <f t="shared" si="14"/>
        <v>0</v>
      </c>
      <c r="N69" s="1">
        <f t="shared" si="18"/>
        <v>0</v>
      </c>
      <c r="O69" s="1">
        <f t="shared" si="19"/>
        <v>0</v>
      </c>
      <c r="P69" s="1">
        <f t="shared" si="20"/>
        <v>0</v>
      </c>
      <c r="Q69" s="1">
        <f t="shared" si="21"/>
        <v>0</v>
      </c>
      <c r="R69" s="1">
        <f t="shared" si="22"/>
        <v>0</v>
      </c>
      <c r="S69" s="1">
        <f t="shared" si="23"/>
        <v>0</v>
      </c>
      <c r="T69" s="1">
        <f t="shared" si="15"/>
        <v>0</v>
      </c>
      <c r="U69" s="1">
        <f t="shared" si="16"/>
        <v>0</v>
      </c>
      <c r="V69" s="1">
        <f t="shared" si="17"/>
        <v>0</v>
      </c>
    </row>
    <row r="70" spans="1:22">
      <c r="A70" s="5"/>
      <c r="B70" s="1"/>
      <c r="D70" s="1"/>
      <c r="G70" s="13"/>
      <c r="H70" s="13"/>
      <c r="K70" s="1">
        <f t="shared" si="12"/>
        <v>0</v>
      </c>
      <c r="L70" s="1">
        <f t="shared" si="13"/>
        <v>0</v>
      </c>
      <c r="M70" s="1">
        <f t="shared" si="14"/>
        <v>0</v>
      </c>
      <c r="N70" s="1">
        <f t="shared" si="18"/>
        <v>0</v>
      </c>
      <c r="O70" s="1">
        <f t="shared" si="19"/>
        <v>0</v>
      </c>
      <c r="P70" s="1">
        <f t="shared" si="20"/>
        <v>0</v>
      </c>
      <c r="Q70" s="1">
        <f t="shared" si="21"/>
        <v>0</v>
      </c>
      <c r="R70" s="1">
        <f t="shared" si="22"/>
        <v>0</v>
      </c>
      <c r="S70" s="1">
        <f t="shared" si="23"/>
        <v>0</v>
      </c>
      <c r="T70" s="1">
        <f t="shared" si="15"/>
        <v>0</v>
      </c>
      <c r="U70" s="1">
        <f t="shared" si="16"/>
        <v>0</v>
      </c>
      <c r="V70" s="1">
        <f t="shared" si="17"/>
        <v>0</v>
      </c>
    </row>
    <row r="71" spans="1:22">
      <c r="A71" s="5"/>
      <c r="B71" s="1"/>
      <c r="D71" s="1"/>
      <c r="G71" s="13"/>
      <c r="H71" s="13"/>
      <c r="K71" s="1">
        <f t="shared" si="12"/>
        <v>0</v>
      </c>
      <c r="L71" s="1">
        <f t="shared" si="13"/>
        <v>0</v>
      </c>
      <c r="M71" s="1">
        <f t="shared" si="14"/>
        <v>0</v>
      </c>
      <c r="N71" s="1">
        <f t="shared" si="18"/>
        <v>0</v>
      </c>
      <c r="O71" s="1">
        <f t="shared" si="19"/>
        <v>0</v>
      </c>
      <c r="P71" s="1">
        <f t="shared" si="20"/>
        <v>0</v>
      </c>
      <c r="Q71" s="1">
        <f t="shared" si="21"/>
        <v>0</v>
      </c>
      <c r="R71" s="1">
        <f t="shared" si="22"/>
        <v>0</v>
      </c>
      <c r="S71" s="1">
        <f t="shared" si="23"/>
        <v>0</v>
      </c>
      <c r="T71" s="1">
        <f t="shared" si="15"/>
        <v>0</v>
      </c>
      <c r="U71" s="1">
        <f t="shared" si="16"/>
        <v>0</v>
      </c>
      <c r="V71" s="1">
        <f t="shared" si="17"/>
        <v>0</v>
      </c>
    </row>
    <row r="72" spans="1:22">
      <c r="A72" s="5"/>
      <c r="B72" s="1"/>
      <c r="D72" s="1"/>
      <c r="F72" s="13"/>
      <c r="G72" s="13"/>
      <c r="H72" s="13"/>
      <c r="K72" s="1">
        <f t="shared" si="12"/>
        <v>0</v>
      </c>
      <c r="L72" s="1">
        <f t="shared" si="13"/>
        <v>0</v>
      </c>
      <c r="M72" s="1">
        <f t="shared" si="14"/>
        <v>0</v>
      </c>
      <c r="N72" s="1">
        <f t="shared" si="18"/>
        <v>0</v>
      </c>
      <c r="O72" s="1">
        <f t="shared" si="19"/>
        <v>0</v>
      </c>
      <c r="P72" s="1">
        <f t="shared" si="20"/>
        <v>0</v>
      </c>
      <c r="Q72" s="1">
        <f t="shared" si="21"/>
        <v>0</v>
      </c>
      <c r="R72" s="1">
        <f t="shared" si="22"/>
        <v>0</v>
      </c>
      <c r="S72" s="1">
        <f t="shared" si="23"/>
        <v>0</v>
      </c>
      <c r="T72" s="1">
        <f t="shared" si="15"/>
        <v>0</v>
      </c>
      <c r="U72" s="1">
        <f t="shared" si="16"/>
        <v>0</v>
      </c>
      <c r="V72" s="1">
        <f t="shared" si="17"/>
        <v>0</v>
      </c>
    </row>
    <row r="73" spans="1:22">
      <c r="A73" s="5"/>
      <c r="B73" s="1"/>
      <c r="D73" s="1"/>
      <c r="G73" s="13"/>
      <c r="H73" s="13"/>
      <c r="K73" s="1">
        <f t="shared" si="12"/>
        <v>0</v>
      </c>
      <c r="L73" s="1">
        <f t="shared" si="13"/>
        <v>0</v>
      </c>
      <c r="M73" s="1">
        <f t="shared" si="14"/>
        <v>0</v>
      </c>
      <c r="N73" s="1">
        <f t="shared" si="18"/>
        <v>0</v>
      </c>
      <c r="O73" s="1">
        <f t="shared" si="19"/>
        <v>0</v>
      </c>
      <c r="P73" s="1">
        <f t="shared" si="20"/>
        <v>0</v>
      </c>
      <c r="Q73" s="1">
        <f t="shared" si="21"/>
        <v>0</v>
      </c>
      <c r="R73" s="1">
        <f t="shared" si="22"/>
        <v>0</v>
      </c>
      <c r="S73" s="1">
        <f t="shared" si="23"/>
        <v>0</v>
      </c>
      <c r="T73" s="1">
        <f t="shared" si="15"/>
        <v>0</v>
      </c>
      <c r="U73" s="1">
        <f t="shared" si="16"/>
        <v>0</v>
      </c>
      <c r="V73" s="1">
        <f t="shared" si="17"/>
        <v>0</v>
      </c>
    </row>
    <row r="74" spans="1:22">
      <c r="A74" s="5"/>
      <c r="B74" s="1"/>
      <c r="D74" s="1"/>
      <c r="G74" s="13"/>
      <c r="K74" s="1">
        <f t="shared" si="12"/>
        <v>0</v>
      </c>
      <c r="L74" s="1">
        <f t="shared" si="13"/>
        <v>0</v>
      </c>
      <c r="M74" s="1">
        <f t="shared" si="14"/>
        <v>0</v>
      </c>
      <c r="N74" s="1">
        <f t="shared" si="18"/>
        <v>0</v>
      </c>
      <c r="O74" s="1">
        <f t="shared" si="19"/>
        <v>0</v>
      </c>
      <c r="P74" s="1">
        <f t="shared" si="20"/>
        <v>0</v>
      </c>
      <c r="Q74" s="1">
        <f t="shared" si="21"/>
        <v>0</v>
      </c>
      <c r="R74" s="1">
        <f t="shared" si="22"/>
        <v>0</v>
      </c>
      <c r="S74" s="1">
        <f t="shared" si="23"/>
        <v>0</v>
      </c>
      <c r="T74" s="1">
        <f t="shared" si="15"/>
        <v>0</v>
      </c>
      <c r="U74" s="1">
        <f t="shared" si="16"/>
        <v>0</v>
      </c>
      <c r="V74" s="1">
        <f t="shared" si="17"/>
        <v>0</v>
      </c>
    </row>
    <row r="75" spans="1:22">
      <c r="A75" s="5"/>
      <c r="B75" s="1"/>
      <c r="D75" s="1"/>
      <c r="G75" s="13"/>
      <c r="K75" s="1">
        <f t="shared" si="12"/>
        <v>0</v>
      </c>
      <c r="L75" s="1">
        <f t="shared" si="13"/>
        <v>0</v>
      </c>
      <c r="M75" s="1">
        <f t="shared" si="14"/>
        <v>0</v>
      </c>
      <c r="N75" s="1">
        <f>IF(G75="caixa",D75,0)</f>
        <v>0</v>
      </c>
      <c r="O75" s="1">
        <f>IF(G75="bb",D75,0)</f>
        <v>0</v>
      </c>
      <c r="P75" s="1">
        <f>IF(G75="bradesco",D75,0)</f>
        <v>0</v>
      </c>
      <c r="Q75" s="1">
        <f>IF(G75="banco real",D75,0)</f>
        <v>0</v>
      </c>
      <c r="R75" s="1">
        <f>IF(G75="itau",D75,0)</f>
        <v>0</v>
      </c>
      <c r="S75" s="1">
        <f>IF(G75="pseg",D75,0)</f>
        <v>0</v>
      </c>
      <c r="T75" s="1">
        <f t="shared" si="15"/>
        <v>0</v>
      </c>
      <c r="U75" s="1">
        <f t="shared" si="16"/>
        <v>0</v>
      </c>
      <c r="V75" s="1">
        <f t="shared" si="17"/>
        <v>0</v>
      </c>
    </row>
    <row r="76" spans="1:22">
      <c r="A76" s="5"/>
      <c r="B76" s="1"/>
      <c r="D76" s="1"/>
      <c r="G76" s="13"/>
      <c r="H76" s="13"/>
      <c r="K76" s="1">
        <f t="shared" si="12"/>
        <v>0</v>
      </c>
      <c r="L76" s="1">
        <f t="shared" si="13"/>
        <v>0</v>
      </c>
      <c r="M76" s="1">
        <f t="shared" si="14"/>
        <v>0</v>
      </c>
      <c r="N76" s="1">
        <f t="shared" si="18"/>
        <v>0</v>
      </c>
      <c r="O76" s="1">
        <f t="shared" si="19"/>
        <v>0</v>
      </c>
      <c r="P76" s="1">
        <f t="shared" si="20"/>
        <v>0</v>
      </c>
      <c r="Q76" s="1">
        <f t="shared" si="21"/>
        <v>0</v>
      </c>
      <c r="R76" s="1">
        <f t="shared" si="22"/>
        <v>0</v>
      </c>
      <c r="S76" s="1">
        <f t="shared" si="23"/>
        <v>0</v>
      </c>
      <c r="T76" s="1">
        <f t="shared" si="15"/>
        <v>0</v>
      </c>
      <c r="U76" s="1">
        <f t="shared" si="16"/>
        <v>0</v>
      </c>
      <c r="V76" s="1">
        <f t="shared" si="17"/>
        <v>0</v>
      </c>
    </row>
    <row r="77" spans="1:22">
      <c r="A77" s="5"/>
      <c r="B77" s="1"/>
      <c r="D77" s="1"/>
      <c r="G77" s="13"/>
      <c r="H77" s="13"/>
      <c r="K77" s="1">
        <f t="shared" si="12"/>
        <v>0</v>
      </c>
      <c r="L77" s="1">
        <f t="shared" si="13"/>
        <v>0</v>
      </c>
      <c r="M77" s="1">
        <f t="shared" si="14"/>
        <v>0</v>
      </c>
      <c r="N77" s="1">
        <f t="shared" si="18"/>
        <v>0</v>
      </c>
      <c r="O77" s="1">
        <f t="shared" si="19"/>
        <v>0</v>
      </c>
      <c r="P77" s="1">
        <f t="shared" si="20"/>
        <v>0</v>
      </c>
      <c r="Q77" s="1">
        <f t="shared" si="21"/>
        <v>0</v>
      </c>
      <c r="R77" s="1">
        <f t="shared" si="22"/>
        <v>0</v>
      </c>
      <c r="S77" s="1">
        <f t="shared" si="23"/>
        <v>0</v>
      </c>
      <c r="T77" s="1">
        <f t="shared" si="15"/>
        <v>0</v>
      </c>
      <c r="U77" s="1">
        <f t="shared" si="16"/>
        <v>0</v>
      </c>
      <c r="V77" s="1">
        <f t="shared" si="17"/>
        <v>0</v>
      </c>
    </row>
    <row r="78" spans="1:22">
      <c r="A78" s="5"/>
      <c r="B78" s="1"/>
      <c r="D78" s="1"/>
      <c r="H78" s="1"/>
      <c r="K78" s="1">
        <f t="shared" si="12"/>
        <v>0</v>
      </c>
      <c r="L78" s="1">
        <f t="shared" si="13"/>
        <v>0</v>
      </c>
      <c r="M78" s="1">
        <f t="shared" si="14"/>
        <v>0</v>
      </c>
      <c r="N78" s="1">
        <f>IF(G78="caixa",D78,0)</f>
        <v>0</v>
      </c>
      <c r="O78" s="1">
        <f>IF(G78="bb",D78,0)</f>
        <v>0</v>
      </c>
      <c r="P78" s="1">
        <f>IF(G78="bradesco",D78,0)</f>
        <v>0</v>
      </c>
      <c r="Q78" s="1">
        <f>IF(G78="banco real",D78,0)</f>
        <v>0</v>
      </c>
      <c r="R78" s="1">
        <f>IF(G78="itau",D78,0)</f>
        <v>0</v>
      </c>
      <c r="S78" s="1">
        <f>IF(G78="pseg",D78,0)</f>
        <v>0</v>
      </c>
      <c r="T78" s="1">
        <f t="shared" si="15"/>
        <v>0</v>
      </c>
      <c r="U78" s="1">
        <f t="shared" si="16"/>
        <v>0</v>
      </c>
      <c r="V78" s="1">
        <f t="shared" si="17"/>
        <v>0</v>
      </c>
    </row>
    <row r="79" spans="1:22">
      <c r="A79" s="5"/>
      <c r="B79" s="1"/>
      <c r="D79" s="1"/>
      <c r="G79" s="13"/>
      <c r="H79" s="13"/>
      <c r="K79" s="1">
        <f t="shared" si="12"/>
        <v>0</v>
      </c>
      <c r="L79" s="1">
        <f t="shared" si="13"/>
        <v>0</v>
      </c>
      <c r="M79" s="1">
        <f t="shared" si="14"/>
        <v>0</v>
      </c>
      <c r="N79" s="1">
        <f t="shared" si="18"/>
        <v>0</v>
      </c>
      <c r="O79" s="1">
        <f t="shared" si="19"/>
        <v>0</v>
      </c>
      <c r="P79" s="1">
        <f t="shared" si="20"/>
        <v>0</v>
      </c>
      <c r="Q79" s="1">
        <f t="shared" si="21"/>
        <v>0</v>
      </c>
      <c r="R79" s="1">
        <f t="shared" si="22"/>
        <v>0</v>
      </c>
      <c r="S79" s="1">
        <f t="shared" si="23"/>
        <v>0</v>
      </c>
      <c r="T79" s="1">
        <f t="shared" si="15"/>
        <v>0</v>
      </c>
      <c r="U79" s="1">
        <f t="shared" si="16"/>
        <v>0</v>
      </c>
      <c r="V79" s="1">
        <f t="shared" si="17"/>
        <v>0</v>
      </c>
    </row>
    <row r="80" spans="1:22">
      <c r="A80" s="5"/>
      <c r="B80" s="1"/>
      <c r="D80" s="1"/>
      <c r="G80" s="13"/>
      <c r="K80" s="1">
        <f t="shared" si="12"/>
        <v>0</v>
      </c>
      <c r="L80" s="1">
        <f t="shared" si="13"/>
        <v>0</v>
      </c>
      <c r="M80" s="1">
        <f t="shared" si="14"/>
        <v>0</v>
      </c>
      <c r="N80" s="1">
        <f t="shared" si="18"/>
        <v>0</v>
      </c>
      <c r="O80" s="1">
        <f t="shared" si="19"/>
        <v>0</v>
      </c>
      <c r="P80" s="1">
        <f t="shared" si="20"/>
        <v>0</v>
      </c>
      <c r="Q80" s="1">
        <f t="shared" si="21"/>
        <v>0</v>
      </c>
      <c r="R80" s="1">
        <f t="shared" si="22"/>
        <v>0</v>
      </c>
      <c r="S80" s="1">
        <f t="shared" si="23"/>
        <v>0</v>
      </c>
      <c r="T80" s="1">
        <f t="shared" si="15"/>
        <v>0</v>
      </c>
      <c r="U80" s="1">
        <f t="shared" si="16"/>
        <v>0</v>
      </c>
      <c r="V80" s="1">
        <f t="shared" si="17"/>
        <v>0</v>
      </c>
    </row>
    <row r="81" spans="1:22">
      <c r="A81" s="5"/>
      <c r="B81" s="1"/>
      <c r="D81" s="1"/>
      <c r="G81" s="13"/>
      <c r="H81" s="13"/>
      <c r="K81" s="1">
        <f t="shared" si="12"/>
        <v>0</v>
      </c>
      <c r="L81" s="1">
        <f t="shared" si="13"/>
        <v>0</v>
      </c>
      <c r="M81" s="1">
        <f t="shared" si="14"/>
        <v>0</v>
      </c>
      <c r="N81" s="1">
        <f t="shared" si="18"/>
        <v>0</v>
      </c>
      <c r="O81" s="1">
        <f t="shared" si="19"/>
        <v>0</v>
      </c>
      <c r="P81" s="1">
        <f t="shared" si="20"/>
        <v>0</v>
      </c>
      <c r="Q81" s="1">
        <f t="shared" si="21"/>
        <v>0</v>
      </c>
      <c r="R81" s="1">
        <f t="shared" si="22"/>
        <v>0</v>
      </c>
      <c r="S81" s="1">
        <f t="shared" si="23"/>
        <v>0</v>
      </c>
      <c r="T81" s="1">
        <f t="shared" si="15"/>
        <v>0</v>
      </c>
      <c r="U81" s="1">
        <f t="shared" si="16"/>
        <v>0</v>
      </c>
      <c r="V81" s="1">
        <f t="shared" si="17"/>
        <v>0</v>
      </c>
    </row>
    <row r="82" spans="1:22">
      <c r="A82" s="5"/>
      <c r="B82" s="1"/>
      <c r="D82" s="1"/>
      <c r="G82" s="13"/>
      <c r="H82" s="13"/>
      <c r="K82" s="1">
        <f t="shared" si="12"/>
        <v>0</v>
      </c>
      <c r="L82" s="1">
        <f t="shared" si="13"/>
        <v>0</v>
      </c>
      <c r="M82" s="1">
        <f t="shared" si="14"/>
        <v>0</v>
      </c>
      <c r="N82" s="1">
        <f t="shared" si="18"/>
        <v>0</v>
      </c>
      <c r="O82" s="1">
        <f t="shared" si="19"/>
        <v>0</v>
      </c>
      <c r="P82" s="1">
        <f t="shared" si="20"/>
        <v>0</v>
      </c>
      <c r="Q82" s="1">
        <f t="shared" si="21"/>
        <v>0</v>
      </c>
      <c r="R82" s="1">
        <f t="shared" si="22"/>
        <v>0</v>
      </c>
      <c r="S82" s="1">
        <f t="shared" si="23"/>
        <v>0</v>
      </c>
      <c r="T82" s="1">
        <f t="shared" si="15"/>
        <v>0</v>
      </c>
      <c r="U82" s="1">
        <f t="shared" si="16"/>
        <v>0</v>
      </c>
      <c r="V82" s="1">
        <f t="shared" si="17"/>
        <v>0</v>
      </c>
    </row>
    <row r="83" spans="1:22">
      <c r="A83" s="5"/>
      <c r="B83" s="1"/>
      <c r="D83" s="1"/>
      <c r="G83" s="13"/>
      <c r="K83" s="1">
        <f t="shared" si="12"/>
        <v>0</v>
      </c>
      <c r="L83" s="1">
        <f t="shared" si="13"/>
        <v>0</v>
      </c>
      <c r="M83" s="1">
        <f t="shared" si="14"/>
        <v>0</v>
      </c>
      <c r="N83" s="1">
        <f t="shared" si="18"/>
        <v>0</v>
      </c>
      <c r="O83" s="1">
        <f t="shared" si="19"/>
        <v>0</v>
      </c>
      <c r="P83" s="1">
        <f t="shared" si="20"/>
        <v>0</v>
      </c>
      <c r="Q83" s="1">
        <f t="shared" si="21"/>
        <v>0</v>
      </c>
      <c r="R83" s="1">
        <f t="shared" si="22"/>
        <v>0</v>
      </c>
      <c r="S83" s="1">
        <f t="shared" si="23"/>
        <v>0</v>
      </c>
      <c r="T83" s="1">
        <f t="shared" si="15"/>
        <v>0</v>
      </c>
      <c r="U83" s="1">
        <f t="shared" si="16"/>
        <v>0</v>
      </c>
      <c r="V83" s="1">
        <f t="shared" si="17"/>
        <v>0</v>
      </c>
    </row>
    <row r="84" spans="1:22">
      <c r="A84" s="5"/>
      <c r="B84" s="1"/>
      <c r="D84" s="1"/>
      <c r="G84" s="13"/>
      <c r="K84" s="1">
        <f t="shared" si="12"/>
        <v>0</v>
      </c>
      <c r="L84" s="1">
        <f t="shared" si="13"/>
        <v>0</v>
      </c>
      <c r="M84" s="1">
        <f t="shared" si="14"/>
        <v>0</v>
      </c>
      <c r="N84" s="1">
        <f t="shared" si="18"/>
        <v>0</v>
      </c>
      <c r="O84" s="1">
        <f t="shared" si="19"/>
        <v>0</v>
      </c>
      <c r="P84" s="1">
        <f t="shared" si="20"/>
        <v>0</v>
      </c>
      <c r="Q84" s="1">
        <f t="shared" si="21"/>
        <v>0</v>
      </c>
      <c r="R84" s="1">
        <f t="shared" si="22"/>
        <v>0</v>
      </c>
      <c r="S84" s="1">
        <f t="shared" si="23"/>
        <v>0</v>
      </c>
      <c r="T84" s="1">
        <f t="shared" si="15"/>
        <v>0</v>
      </c>
      <c r="U84" s="1">
        <f t="shared" si="16"/>
        <v>0</v>
      </c>
      <c r="V84" s="1">
        <f t="shared" si="17"/>
        <v>0</v>
      </c>
    </row>
    <row r="85" spans="1:22">
      <c r="A85" s="5"/>
      <c r="B85" s="1"/>
      <c r="D85" s="1"/>
      <c r="G85" s="13"/>
      <c r="K85" s="1">
        <f t="shared" si="12"/>
        <v>0</v>
      </c>
      <c r="L85" s="1">
        <f t="shared" si="13"/>
        <v>0</v>
      </c>
      <c r="M85" s="1">
        <f t="shared" si="14"/>
        <v>0</v>
      </c>
      <c r="N85" s="1">
        <f t="shared" si="18"/>
        <v>0</v>
      </c>
      <c r="O85" s="1">
        <f t="shared" si="19"/>
        <v>0</v>
      </c>
      <c r="P85" s="1">
        <f t="shared" si="20"/>
        <v>0</v>
      </c>
      <c r="Q85" s="1">
        <f t="shared" si="21"/>
        <v>0</v>
      </c>
      <c r="R85" s="1">
        <f t="shared" si="22"/>
        <v>0</v>
      </c>
      <c r="S85" s="1">
        <f t="shared" si="23"/>
        <v>0</v>
      </c>
      <c r="T85" s="1">
        <f t="shared" si="15"/>
        <v>0</v>
      </c>
      <c r="U85" s="1">
        <f t="shared" si="16"/>
        <v>0</v>
      </c>
      <c r="V85" s="1">
        <f t="shared" si="17"/>
        <v>0</v>
      </c>
    </row>
    <row r="86" spans="1:22">
      <c r="A86" s="5"/>
      <c r="B86" s="1"/>
      <c r="D86" s="1"/>
      <c r="G86" s="13"/>
      <c r="K86" s="1">
        <f t="shared" si="12"/>
        <v>0</v>
      </c>
      <c r="L86" s="1">
        <f t="shared" si="13"/>
        <v>0</v>
      </c>
      <c r="M86" s="1">
        <f t="shared" si="14"/>
        <v>0</v>
      </c>
      <c r="N86" s="1">
        <f t="shared" si="18"/>
        <v>0</v>
      </c>
      <c r="O86" s="1">
        <f t="shared" si="19"/>
        <v>0</v>
      </c>
      <c r="P86" s="1">
        <f t="shared" si="20"/>
        <v>0</v>
      </c>
      <c r="Q86" s="1">
        <f t="shared" si="21"/>
        <v>0</v>
      </c>
      <c r="R86" s="1">
        <f t="shared" si="22"/>
        <v>0</v>
      </c>
      <c r="S86" s="1">
        <f t="shared" si="23"/>
        <v>0</v>
      </c>
      <c r="T86" s="1">
        <f t="shared" si="15"/>
        <v>0</v>
      </c>
      <c r="U86" s="1">
        <f t="shared" si="16"/>
        <v>0</v>
      </c>
      <c r="V86" s="1">
        <f t="shared" si="17"/>
        <v>0</v>
      </c>
    </row>
    <row r="87" spans="1:22">
      <c r="A87" s="5"/>
      <c r="B87" s="1"/>
      <c r="D87" s="1"/>
      <c r="G87" s="13"/>
      <c r="K87" s="1">
        <f t="shared" si="12"/>
        <v>0</v>
      </c>
      <c r="L87" s="1">
        <f t="shared" si="13"/>
        <v>0</v>
      </c>
      <c r="M87" s="1">
        <f t="shared" si="14"/>
        <v>0</v>
      </c>
      <c r="N87" s="1">
        <f t="shared" si="18"/>
        <v>0</v>
      </c>
      <c r="O87" s="1">
        <f t="shared" si="19"/>
        <v>0</v>
      </c>
      <c r="P87" s="1">
        <f t="shared" si="20"/>
        <v>0</v>
      </c>
      <c r="Q87" s="1">
        <f t="shared" si="21"/>
        <v>0</v>
      </c>
      <c r="R87" s="1">
        <f t="shared" si="22"/>
        <v>0</v>
      </c>
      <c r="S87" s="1">
        <f t="shared" si="23"/>
        <v>0</v>
      </c>
      <c r="T87" s="1">
        <f t="shared" si="15"/>
        <v>0</v>
      </c>
      <c r="U87" s="1">
        <f t="shared" si="16"/>
        <v>0</v>
      </c>
      <c r="V87" s="1">
        <f t="shared" si="17"/>
        <v>0</v>
      </c>
    </row>
    <row r="88" spans="1:22">
      <c r="A88" s="5"/>
      <c r="B88" s="1"/>
      <c r="D88" s="1"/>
      <c r="G88" s="13"/>
      <c r="K88" s="1">
        <f t="shared" si="12"/>
        <v>0</v>
      </c>
      <c r="L88" s="1">
        <f t="shared" si="13"/>
        <v>0</v>
      </c>
      <c r="M88" s="1">
        <f t="shared" si="14"/>
        <v>0</v>
      </c>
      <c r="N88" s="1">
        <f t="shared" si="18"/>
        <v>0</v>
      </c>
      <c r="O88" s="1">
        <f t="shared" si="19"/>
        <v>0</v>
      </c>
      <c r="P88" s="1">
        <f t="shared" si="20"/>
        <v>0</v>
      </c>
      <c r="Q88" s="1">
        <f t="shared" si="21"/>
        <v>0</v>
      </c>
      <c r="R88" s="1">
        <f t="shared" si="22"/>
        <v>0</v>
      </c>
      <c r="S88" s="1">
        <f t="shared" si="23"/>
        <v>0</v>
      </c>
      <c r="T88" s="1">
        <f t="shared" si="15"/>
        <v>0</v>
      </c>
      <c r="U88" s="1">
        <f t="shared" si="16"/>
        <v>0</v>
      </c>
      <c r="V88" s="1">
        <f t="shared" si="17"/>
        <v>0</v>
      </c>
    </row>
    <row r="89" spans="1:22">
      <c r="A89" s="5"/>
      <c r="B89" s="1"/>
      <c r="D89" s="1"/>
      <c r="G89" s="13"/>
      <c r="H89" s="13"/>
      <c r="K89" s="1">
        <f t="shared" si="12"/>
        <v>0</v>
      </c>
      <c r="L89" s="1">
        <f t="shared" si="13"/>
        <v>0</v>
      </c>
      <c r="M89" s="1">
        <f t="shared" si="14"/>
        <v>0</v>
      </c>
      <c r="N89" s="1">
        <f t="shared" si="18"/>
        <v>0</v>
      </c>
      <c r="O89" s="1">
        <f t="shared" si="19"/>
        <v>0</v>
      </c>
      <c r="P89" s="1">
        <f t="shared" si="20"/>
        <v>0</v>
      </c>
      <c r="Q89" s="1">
        <f t="shared" si="21"/>
        <v>0</v>
      </c>
      <c r="R89" s="1">
        <f t="shared" si="22"/>
        <v>0</v>
      </c>
      <c r="S89" s="1">
        <f t="shared" si="23"/>
        <v>0</v>
      </c>
      <c r="T89" s="1">
        <f t="shared" si="15"/>
        <v>0</v>
      </c>
      <c r="U89" s="1">
        <f t="shared" si="16"/>
        <v>0</v>
      </c>
      <c r="V89" s="1">
        <f t="shared" si="17"/>
        <v>0</v>
      </c>
    </row>
    <row r="90" spans="1:22">
      <c r="A90" s="5"/>
      <c r="B90" s="1"/>
      <c r="D90" s="1"/>
      <c r="G90" s="13"/>
      <c r="K90" s="1">
        <f t="shared" si="12"/>
        <v>0</v>
      </c>
      <c r="L90" s="1">
        <f t="shared" si="13"/>
        <v>0</v>
      </c>
      <c r="M90" s="1">
        <f t="shared" si="14"/>
        <v>0</v>
      </c>
      <c r="N90" s="1">
        <f t="shared" si="18"/>
        <v>0</v>
      </c>
      <c r="O90" s="1">
        <f t="shared" si="19"/>
        <v>0</v>
      </c>
      <c r="P90" s="1">
        <f t="shared" si="20"/>
        <v>0</v>
      </c>
      <c r="Q90" s="1">
        <f t="shared" si="21"/>
        <v>0</v>
      </c>
      <c r="R90" s="1">
        <f t="shared" si="22"/>
        <v>0</v>
      </c>
      <c r="S90" s="1">
        <f t="shared" si="23"/>
        <v>0</v>
      </c>
      <c r="T90" s="1">
        <f t="shared" si="15"/>
        <v>0</v>
      </c>
      <c r="U90" s="1">
        <f t="shared" si="16"/>
        <v>0</v>
      </c>
      <c r="V90" s="1">
        <f t="shared" si="17"/>
        <v>0</v>
      </c>
    </row>
    <row r="91" spans="1:22">
      <c r="A91" s="5"/>
      <c r="B91" s="1"/>
      <c r="D91" s="1"/>
      <c r="G91" s="13"/>
      <c r="K91" s="1">
        <f t="shared" si="12"/>
        <v>0</v>
      </c>
      <c r="L91" s="1">
        <f>IF(E91="lanhouse",#REF!,0)</f>
        <v>0</v>
      </c>
      <c r="M91" s="1">
        <f>IF(E91="celular",#REF!,0)</f>
        <v>0</v>
      </c>
      <c r="N91" s="1">
        <f>IF(F91="caixa",#REF!,0)</f>
        <v>0</v>
      </c>
      <c r="O91" s="1">
        <f t="shared" si="19"/>
        <v>0</v>
      </c>
      <c r="P91" s="1">
        <f>IF(F91="bradesco",#REF!,0)</f>
        <v>0</v>
      </c>
      <c r="Q91" s="1">
        <f>IF(F91="banco real",#REF!,0)</f>
        <v>0</v>
      </c>
      <c r="R91" s="1">
        <f t="shared" si="22"/>
        <v>0</v>
      </c>
      <c r="S91" s="1">
        <f>IF(F91="pseg",#REF!,0)</f>
        <v>0</v>
      </c>
      <c r="T91" s="1">
        <f t="shared" si="15"/>
        <v>0</v>
      </c>
      <c r="U91" s="1">
        <f t="shared" si="16"/>
        <v>0</v>
      </c>
      <c r="V91" s="1">
        <f t="shared" si="17"/>
        <v>0</v>
      </c>
    </row>
    <row r="92" spans="1:22">
      <c r="A92" s="5"/>
      <c r="B92" s="1"/>
      <c r="D92" s="1"/>
      <c r="G92" s="13"/>
      <c r="K92" s="1">
        <f t="shared" si="12"/>
        <v>0</v>
      </c>
      <c r="L92" s="1">
        <f t="shared" si="13"/>
        <v>0</v>
      </c>
      <c r="M92" s="1">
        <f t="shared" si="14"/>
        <v>0</v>
      </c>
      <c r="N92" s="1">
        <f t="shared" si="18"/>
        <v>0</v>
      </c>
      <c r="O92" s="1">
        <f t="shared" si="19"/>
        <v>0</v>
      </c>
      <c r="P92" s="1">
        <f t="shared" si="20"/>
        <v>0</v>
      </c>
      <c r="Q92" s="1">
        <f t="shared" si="21"/>
        <v>0</v>
      </c>
      <c r="R92" s="1">
        <f t="shared" si="22"/>
        <v>0</v>
      </c>
      <c r="S92" s="1">
        <f t="shared" si="23"/>
        <v>0</v>
      </c>
      <c r="T92" s="1">
        <f t="shared" si="15"/>
        <v>0</v>
      </c>
      <c r="U92" s="1">
        <f t="shared" si="16"/>
        <v>0</v>
      </c>
      <c r="V92" s="1">
        <f t="shared" si="17"/>
        <v>0</v>
      </c>
    </row>
    <row r="93" spans="1:22">
      <c r="A93" s="5"/>
      <c r="B93" s="1"/>
      <c r="D93" s="1"/>
      <c r="G93" s="13"/>
      <c r="K93" s="1">
        <f t="shared" si="12"/>
        <v>0</v>
      </c>
      <c r="L93" s="1">
        <f t="shared" si="13"/>
        <v>0</v>
      </c>
      <c r="M93" s="1">
        <f t="shared" si="14"/>
        <v>0</v>
      </c>
      <c r="N93" s="1">
        <f t="shared" si="18"/>
        <v>0</v>
      </c>
      <c r="O93" s="1">
        <f t="shared" si="19"/>
        <v>0</v>
      </c>
      <c r="P93" s="1">
        <f t="shared" si="20"/>
        <v>0</v>
      </c>
      <c r="Q93" s="1">
        <f t="shared" si="21"/>
        <v>0</v>
      </c>
      <c r="R93" s="1">
        <f t="shared" si="22"/>
        <v>0</v>
      </c>
      <c r="S93" s="1">
        <f t="shared" si="23"/>
        <v>0</v>
      </c>
      <c r="T93" s="1">
        <f t="shared" si="15"/>
        <v>0</v>
      </c>
      <c r="U93" s="1">
        <f t="shared" si="16"/>
        <v>0</v>
      </c>
      <c r="V93" s="1">
        <f t="shared" si="17"/>
        <v>0</v>
      </c>
    </row>
    <row r="94" spans="1:22">
      <c r="A94" s="5"/>
      <c r="B94" s="1"/>
      <c r="D94" s="1"/>
      <c r="G94" s="13"/>
      <c r="K94" s="1">
        <f t="shared" si="12"/>
        <v>0</v>
      </c>
      <c r="L94" s="1">
        <f t="shared" si="13"/>
        <v>0</v>
      </c>
      <c r="M94" s="1">
        <f t="shared" si="14"/>
        <v>0</v>
      </c>
      <c r="N94" s="1">
        <f t="shared" si="18"/>
        <v>0</v>
      </c>
      <c r="O94" s="1">
        <f t="shared" si="19"/>
        <v>0</v>
      </c>
      <c r="P94" s="1">
        <f t="shared" si="20"/>
        <v>0</v>
      </c>
      <c r="Q94" s="1">
        <f t="shared" si="21"/>
        <v>0</v>
      </c>
      <c r="R94" s="1">
        <f t="shared" si="22"/>
        <v>0</v>
      </c>
      <c r="S94" s="1">
        <f t="shared" si="23"/>
        <v>0</v>
      </c>
      <c r="T94" s="1">
        <f t="shared" si="15"/>
        <v>0</v>
      </c>
      <c r="U94" s="1">
        <f t="shared" si="16"/>
        <v>0</v>
      </c>
      <c r="V94" s="1">
        <f t="shared" si="17"/>
        <v>0</v>
      </c>
    </row>
    <row r="95" spans="1:22">
      <c r="A95" s="5"/>
      <c r="B95" s="1"/>
      <c r="D95" s="1"/>
      <c r="G95" s="13"/>
      <c r="K95" s="1">
        <f t="shared" si="12"/>
        <v>0</v>
      </c>
      <c r="L95" s="1">
        <f t="shared" si="13"/>
        <v>0</v>
      </c>
      <c r="M95" s="1">
        <f t="shared" si="14"/>
        <v>0</v>
      </c>
      <c r="N95" s="1">
        <f t="shared" si="18"/>
        <v>0</v>
      </c>
      <c r="O95" s="1">
        <f t="shared" si="19"/>
        <v>0</v>
      </c>
      <c r="P95" s="1">
        <f t="shared" si="20"/>
        <v>0</v>
      </c>
      <c r="Q95" s="1">
        <f t="shared" si="21"/>
        <v>0</v>
      </c>
      <c r="R95" s="1">
        <f t="shared" si="22"/>
        <v>0</v>
      </c>
      <c r="S95" s="1">
        <f t="shared" si="23"/>
        <v>0</v>
      </c>
      <c r="T95" s="1">
        <f t="shared" si="15"/>
        <v>0</v>
      </c>
      <c r="U95" s="1">
        <f t="shared" si="16"/>
        <v>0</v>
      </c>
      <c r="V95" s="1">
        <f t="shared" si="17"/>
        <v>0</v>
      </c>
    </row>
    <row r="96" spans="1:22">
      <c r="A96" s="5"/>
      <c r="B96" s="1"/>
      <c r="D96" s="1"/>
      <c r="G96" s="13"/>
      <c r="K96" s="1">
        <f t="shared" si="12"/>
        <v>0</v>
      </c>
      <c r="L96" s="1">
        <f t="shared" si="13"/>
        <v>0</v>
      </c>
      <c r="M96" s="1">
        <f t="shared" si="14"/>
        <v>0</v>
      </c>
      <c r="N96" s="1">
        <f t="shared" si="18"/>
        <v>0</v>
      </c>
      <c r="O96" s="1">
        <f t="shared" si="19"/>
        <v>0</v>
      </c>
      <c r="P96" s="1">
        <f t="shared" si="20"/>
        <v>0</v>
      </c>
      <c r="Q96" s="1">
        <f t="shared" si="21"/>
        <v>0</v>
      </c>
      <c r="R96" s="1">
        <f t="shared" si="22"/>
        <v>0</v>
      </c>
      <c r="S96" s="1">
        <f t="shared" si="23"/>
        <v>0</v>
      </c>
      <c r="T96" s="1">
        <f t="shared" si="15"/>
        <v>0</v>
      </c>
      <c r="U96" s="1">
        <f t="shared" si="16"/>
        <v>0</v>
      </c>
      <c r="V96" s="1">
        <f t="shared" si="17"/>
        <v>0</v>
      </c>
    </row>
    <row r="97" spans="1:22">
      <c r="A97" s="5"/>
      <c r="B97" s="1"/>
      <c r="D97" s="1"/>
      <c r="G97" s="13"/>
      <c r="K97" s="1">
        <f t="shared" si="12"/>
        <v>0</v>
      </c>
      <c r="L97" s="1">
        <f t="shared" si="13"/>
        <v>0</v>
      </c>
      <c r="M97" s="1">
        <f t="shared" si="14"/>
        <v>0</v>
      </c>
      <c r="N97" s="1">
        <f t="shared" si="18"/>
        <v>0</v>
      </c>
      <c r="O97" s="1">
        <f t="shared" si="19"/>
        <v>0</v>
      </c>
      <c r="P97" s="1">
        <f t="shared" si="20"/>
        <v>0</v>
      </c>
      <c r="Q97" s="1">
        <f t="shared" si="21"/>
        <v>0</v>
      </c>
      <c r="R97" s="1">
        <f t="shared" si="22"/>
        <v>0</v>
      </c>
      <c r="S97" s="1">
        <f t="shared" si="23"/>
        <v>0</v>
      </c>
      <c r="T97" s="1">
        <f t="shared" si="15"/>
        <v>0</v>
      </c>
      <c r="U97" s="1">
        <f t="shared" si="16"/>
        <v>0</v>
      </c>
      <c r="V97" s="1">
        <f t="shared" si="17"/>
        <v>0</v>
      </c>
    </row>
    <row r="98" spans="1:22">
      <c r="A98" s="5"/>
      <c r="B98" s="1"/>
      <c r="D98" s="1"/>
      <c r="G98" s="13"/>
      <c r="K98" s="1">
        <f t="shared" si="12"/>
        <v>0</v>
      </c>
      <c r="L98" s="1">
        <f t="shared" si="13"/>
        <v>0</v>
      </c>
      <c r="M98" s="1">
        <f t="shared" si="14"/>
        <v>0</v>
      </c>
      <c r="N98" s="1">
        <f t="shared" si="18"/>
        <v>0</v>
      </c>
      <c r="O98" s="1">
        <f t="shared" si="19"/>
        <v>0</v>
      </c>
      <c r="P98" s="1">
        <f t="shared" si="20"/>
        <v>0</v>
      </c>
      <c r="Q98" s="1">
        <f t="shared" si="21"/>
        <v>0</v>
      </c>
      <c r="R98" s="1">
        <f t="shared" si="22"/>
        <v>0</v>
      </c>
      <c r="S98" s="1">
        <f t="shared" si="23"/>
        <v>0</v>
      </c>
      <c r="T98" s="1">
        <f t="shared" si="15"/>
        <v>0</v>
      </c>
      <c r="U98" s="1">
        <f t="shared" si="16"/>
        <v>0</v>
      </c>
      <c r="V98" s="1">
        <f t="shared" si="17"/>
        <v>0</v>
      </c>
    </row>
    <row r="99" spans="1:22">
      <c r="A99" s="5"/>
      <c r="B99" s="1"/>
      <c r="D99" s="1"/>
      <c r="G99" s="13"/>
      <c r="K99" s="1">
        <f t="shared" si="12"/>
        <v>0</v>
      </c>
      <c r="L99" s="1">
        <f t="shared" si="13"/>
        <v>0</v>
      </c>
      <c r="M99" s="1">
        <f t="shared" si="14"/>
        <v>0</v>
      </c>
      <c r="N99" s="1">
        <f t="shared" si="18"/>
        <v>0</v>
      </c>
      <c r="O99" s="1">
        <f t="shared" si="19"/>
        <v>0</v>
      </c>
      <c r="P99" s="1">
        <f t="shared" si="20"/>
        <v>0</v>
      </c>
      <c r="Q99" s="1">
        <f t="shared" si="21"/>
        <v>0</v>
      </c>
      <c r="R99" s="1">
        <f t="shared" si="22"/>
        <v>0</v>
      </c>
      <c r="S99" s="1">
        <f t="shared" si="23"/>
        <v>0</v>
      </c>
      <c r="T99" s="1">
        <f t="shared" si="15"/>
        <v>0</v>
      </c>
      <c r="U99" s="1">
        <f t="shared" si="16"/>
        <v>0</v>
      </c>
      <c r="V99" s="1">
        <f t="shared" si="17"/>
        <v>0</v>
      </c>
    </row>
    <row r="100" spans="1:22">
      <c r="A100" s="5"/>
      <c r="B100" s="1"/>
      <c r="D100" s="1"/>
      <c r="G100" s="16"/>
      <c r="K100" s="1">
        <f t="shared" si="12"/>
        <v>0</v>
      </c>
      <c r="L100" s="1">
        <f t="shared" si="13"/>
        <v>0</v>
      </c>
      <c r="M100" s="1">
        <f t="shared" si="14"/>
        <v>0</v>
      </c>
      <c r="N100" s="1">
        <f t="shared" si="18"/>
        <v>0</v>
      </c>
      <c r="O100" s="1">
        <f t="shared" si="19"/>
        <v>0</v>
      </c>
      <c r="P100" s="1">
        <f t="shared" si="20"/>
        <v>0</v>
      </c>
      <c r="Q100" s="1">
        <f t="shared" si="21"/>
        <v>0</v>
      </c>
      <c r="R100" s="1">
        <f t="shared" si="22"/>
        <v>0</v>
      </c>
      <c r="S100" s="1">
        <f t="shared" si="23"/>
        <v>0</v>
      </c>
      <c r="T100" s="1">
        <f t="shared" si="15"/>
        <v>0</v>
      </c>
      <c r="U100" s="1">
        <f t="shared" si="16"/>
        <v>0</v>
      </c>
      <c r="V100" s="1">
        <f t="shared" si="17"/>
        <v>0</v>
      </c>
    </row>
    <row r="101" spans="1:22">
      <c r="A101" s="5"/>
      <c r="B101" s="1"/>
      <c r="D101" s="1"/>
      <c r="G101" s="16"/>
      <c r="K101" s="1">
        <f t="shared" si="12"/>
        <v>0</v>
      </c>
      <c r="L101" s="1">
        <f t="shared" si="13"/>
        <v>0</v>
      </c>
      <c r="M101" s="1">
        <f t="shared" si="14"/>
        <v>0</v>
      </c>
      <c r="N101" s="1">
        <f t="shared" si="18"/>
        <v>0</v>
      </c>
      <c r="O101" s="1">
        <f t="shared" si="19"/>
        <v>0</v>
      </c>
      <c r="P101" s="1">
        <f t="shared" si="20"/>
        <v>0</v>
      </c>
      <c r="Q101" s="1">
        <f t="shared" si="21"/>
        <v>0</v>
      </c>
      <c r="R101" s="1">
        <f t="shared" si="22"/>
        <v>0</v>
      </c>
      <c r="S101" s="1">
        <f t="shared" si="23"/>
        <v>0</v>
      </c>
      <c r="T101" s="1">
        <f t="shared" si="15"/>
        <v>0</v>
      </c>
      <c r="U101" s="1">
        <f t="shared" si="16"/>
        <v>0</v>
      </c>
      <c r="V101" s="1">
        <f t="shared" si="17"/>
        <v>0</v>
      </c>
    </row>
    <row r="102" spans="1:22">
      <c r="A102" s="5"/>
      <c r="B102" s="1"/>
      <c r="D102" s="1"/>
      <c r="G102" s="13"/>
      <c r="K102" s="1">
        <f t="shared" si="12"/>
        <v>0</v>
      </c>
      <c r="L102" s="1">
        <f t="shared" si="13"/>
        <v>0</v>
      </c>
      <c r="M102" s="1">
        <f t="shared" si="14"/>
        <v>0</v>
      </c>
      <c r="N102" s="1">
        <f t="shared" si="18"/>
        <v>0</v>
      </c>
      <c r="O102" s="1">
        <f t="shared" si="19"/>
        <v>0</v>
      </c>
      <c r="P102" s="1">
        <f t="shared" si="20"/>
        <v>0</v>
      </c>
      <c r="Q102" s="1">
        <f t="shared" si="21"/>
        <v>0</v>
      </c>
      <c r="R102" s="1">
        <f t="shared" si="22"/>
        <v>0</v>
      </c>
      <c r="S102" s="1">
        <f t="shared" si="23"/>
        <v>0</v>
      </c>
      <c r="T102" s="1">
        <f t="shared" si="15"/>
        <v>0</v>
      </c>
      <c r="U102" s="1">
        <f t="shared" si="16"/>
        <v>0</v>
      </c>
      <c r="V102" s="1">
        <f t="shared" si="17"/>
        <v>0</v>
      </c>
    </row>
    <row r="103" spans="1:22">
      <c r="A103" s="5"/>
      <c r="B103" s="1"/>
      <c r="D103" s="1"/>
      <c r="G103" s="13"/>
      <c r="K103" s="1">
        <f t="shared" si="12"/>
        <v>0</v>
      </c>
      <c r="L103" s="1">
        <f t="shared" si="13"/>
        <v>0</v>
      </c>
      <c r="M103" s="1">
        <f t="shared" si="14"/>
        <v>0</v>
      </c>
      <c r="N103" s="1">
        <f t="shared" si="18"/>
        <v>0</v>
      </c>
      <c r="O103" s="1">
        <f t="shared" si="19"/>
        <v>0</v>
      </c>
      <c r="P103" s="1">
        <f t="shared" si="20"/>
        <v>0</v>
      </c>
      <c r="Q103" s="1">
        <f t="shared" si="21"/>
        <v>0</v>
      </c>
      <c r="R103" s="1">
        <f t="shared" si="22"/>
        <v>0</v>
      </c>
      <c r="S103" s="1">
        <f t="shared" si="23"/>
        <v>0</v>
      </c>
      <c r="T103" s="1">
        <f t="shared" si="15"/>
        <v>0</v>
      </c>
      <c r="U103" s="1">
        <f t="shared" si="16"/>
        <v>0</v>
      </c>
      <c r="V103" s="1">
        <f t="shared" si="17"/>
        <v>0</v>
      </c>
    </row>
    <row r="104" spans="1:22">
      <c r="A104" s="5"/>
      <c r="B104" s="1"/>
      <c r="D104" s="1"/>
      <c r="G104" s="13"/>
      <c r="K104" s="1">
        <f t="shared" si="12"/>
        <v>0</v>
      </c>
      <c r="L104" s="1">
        <f t="shared" si="13"/>
        <v>0</v>
      </c>
      <c r="M104" s="1">
        <f t="shared" si="14"/>
        <v>0</v>
      </c>
      <c r="N104" s="1">
        <f t="shared" si="18"/>
        <v>0</v>
      </c>
      <c r="O104" s="1">
        <f t="shared" si="19"/>
        <v>0</v>
      </c>
      <c r="P104" s="1">
        <f t="shared" si="20"/>
        <v>0</v>
      </c>
      <c r="Q104" s="1">
        <f t="shared" si="21"/>
        <v>0</v>
      </c>
      <c r="R104" s="1">
        <f t="shared" si="22"/>
        <v>0</v>
      </c>
      <c r="S104" s="1">
        <f t="shared" si="23"/>
        <v>0</v>
      </c>
      <c r="T104" s="1">
        <f t="shared" si="15"/>
        <v>0</v>
      </c>
      <c r="U104" s="1">
        <f t="shared" si="16"/>
        <v>0</v>
      </c>
      <c r="V104" s="1">
        <f t="shared" si="17"/>
        <v>0</v>
      </c>
    </row>
    <row r="105" spans="1:22">
      <c r="A105" s="5"/>
      <c r="B105" s="1"/>
      <c r="D105" s="1"/>
      <c r="G105" s="13"/>
      <c r="K105" s="1">
        <f t="shared" si="12"/>
        <v>0</v>
      </c>
      <c r="L105" s="1">
        <f t="shared" si="13"/>
        <v>0</v>
      </c>
      <c r="M105" s="1">
        <f t="shared" si="14"/>
        <v>0</v>
      </c>
      <c r="N105" s="1">
        <f t="shared" si="18"/>
        <v>0</v>
      </c>
      <c r="O105" s="1">
        <f t="shared" si="19"/>
        <v>0</v>
      </c>
      <c r="P105" s="1">
        <f t="shared" si="20"/>
        <v>0</v>
      </c>
      <c r="Q105" s="1">
        <f t="shared" si="21"/>
        <v>0</v>
      </c>
      <c r="R105" s="1">
        <f t="shared" si="22"/>
        <v>0</v>
      </c>
      <c r="S105" s="1">
        <f t="shared" si="23"/>
        <v>0</v>
      </c>
      <c r="T105" s="1">
        <f t="shared" si="15"/>
        <v>0</v>
      </c>
      <c r="U105" s="1">
        <f t="shared" si="16"/>
        <v>0</v>
      </c>
      <c r="V105" s="1">
        <f t="shared" si="17"/>
        <v>0</v>
      </c>
    </row>
    <row r="106" spans="1:22">
      <c r="A106" s="5"/>
      <c r="B106" s="1"/>
      <c r="D106" s="1"/>
      <c r="G106" s="13"/>
      <c r="K106" s="1">
        <f t="shared" si="12"/>
        <v>0</v>
      </c>
      <c r="L106" s="1">
        <f t="shared" si="13"/>
        <v>0</v>
      </c>
      <c r="M106" s="1">
        <f t="shared" si="14"/>
        <v>0</v>
      </c>
      <c r="N106" s="1">
        <f t="shared" si="18"/>
        <v>0</v>
      </c>
      <c r="O106" s="1">
        <f t="shared" si="19"/>
        <v>0</v>
      </c>
      <c r="P106" s="1">
        <f t="shared" si="20"/>
        <v>0</v>
      </c>
      <c r="Q106" s="1">
        <f t="shared" si="21"/>
        <v>0</v>
      </c>
      <c r="R106" s="1">
        <f t="shared" si="22"/>
        <v>0</v>
      </c>
      <c r="S106" s="1">
        <f t="shared" si="23"/>
        <v>0</v>
      </c>
      <c r="T106" s="1">
        <f t="shared" si="15"/>
        <v>0</v>
      </c>
      <c r="U106" s="1">
        <f t="shared" si="16"/>
        <v>0</v>
      </c>
      <c r="V106" s="1">
        <f t="shared" si="17"/>
        <v>0</v>
      </c>
    </row>
    <row r="107" spans="1:22">
      <c r="A107" s="5"/>
      <c r="B107" s="1"/>
      <c r="D107" s="1"/>
      <c r="G107" s="13"/>
      <c r="K107" s="1">
        <f t="shared" si="12"/>
        <v>0</v>
      </c>
      <c r="L107" s="1">
        <f t="shared" si="13"/>
        <v>0</v>
      </c>
      <c r="M107" s="1">
        <f t="shared" si="14"/>
        <v>0</v>
      </c>
      <c r="N107" s="1">
        <f t="shared" si="18"/>
        <v>0</v>
      </c>
      <c r="O107" s="1">
        <f t="shared" si="19"/>
        <v>0</v>
      </c>
      <c r="P107" s="1">
        <f t="shared" si="20"/>
        <v>0</v>
      </c>
      <c r="Q107" s="1">
        <f t="shared" si="21"/>
        <v>0</v>
      </c>
      <c r="R107" s="1">
        <f t="shared" si="22"/>
        <v>0</v>
      </c>
      <c r="S107" s="1">
        <f t="shared" si="23"/>
        <v>0</v>
      </c>
      <c r="T107" s="1">
        <f t="shared" si="15"/>
        <v>0</v>
      </c>
      <c r="U107" s="1">
        <f t="shared" si="16"/>
        <v>0</v>
      </c>
      <c r="V107" s="1">
        <f t="shared" si="17"/>
        <v>0</v>
      </c>
    </row>
    <row r="108" spans="1:22">
      <c r="A108" s="5"/>
      <c r="B108" s="1"/>
      <c r="D108" s="1"/>
      <c r="G108" s="13"/>
      <c r="K108" s="1">
        <f t="shared" si="12"/>
        <v>0</v>
      </c>
      <c r="L108" s="1">
        <f t="shared" si="13"/>
        <v>0</v>
      </c>
      <c r="M108" s="1">
        <f t="shared" si="14"/>
        <v>0</v>
      </c>
      <c r="N108" s="1">
        <f t="shared" si="18"/>
        <v>0</v>
      </c>
      <c r="O108" s="1">
        <f t="shared" si="19"/>
        <v>0</v>
      </c>
      <c r="P108" s="1">
        <f t="shared" si="20"/>
        <v>0</v>
      </c>
      <c r="Q108" s="1">
        <f t="shared" si="21"/>
        <v>0</v>
      </c>
      <c r="R108" s="1">
        <f t="shared" si="22"/>
        <v>0</v>
      </c>
      <c r="S108" s="1">
        <f t="shared" si="23"/>
        <v>0</v>
      </c>
      <c r="T108" s="1">
        <f t="shared" si="15"/>
        <v>0</v>
      </c>
      <c r="U108" s="1">
        <f t="shared" si="16"/>
        <v>0</v>
      </c>
      <c r="V108" s="1">
        <f t="shared" si="17"/>
        <v>0</v>
      </c>
    </row>
    <row r="109" spans="1:22">
      <c r="A109" s="5"/>
      <c r="B109" s="1"/>
      <c r="D109" s="1"/>
      <c r="G109" s="13"/>
      <c r="K109" s="1">
        <f t="shared" si="12"/>
        <v>0</v>
      </c>
      <c r="L109" s="1">
        <f t="shared" si="13"/>
        <v>0</v>
      </c>
      <c r="M109" s="1">
        <f t="shared" si="14"/>
        <v>0</v>
      </c>
      <c r="N109" s="1">
        <f t="shared" si="18"/>
        <v>0</v>
      </c>
      <c r="O109" s="1">
        <f t="shared" si="19"/>
        <v>0</v>
      </c>
      <c r="P109" s="1">
        <f t="shared" si="20"/>
        <v>0</v>
      </c>
      <c r="Q109" s="1">
        <f t="shared" si="21"/>
        <v>0</v>
      </c>
      <c r="R109" s="1">
        <f t="shared" si="22"/>
        <v>0</v>
      </c>
      <c r="S109" s="1">
        <f t="shared" si="23"/>
        <v>0</v>
      </c>
      <c r="T109" s="1">
        <f t="shared" si="15"/>
        <v>0</v>
      </c>
      <c r="U109" s="1">
        <f t="shared" si="16"/>
        <v>0</v>
      </c>
      <c r="V109" s="1">
        <f t="shared" si="17"/>
        <v>0</v>
      </c>
    </row>
    <row r="110" spans="1:22">
      <c r="A110" s="5"/>
      <c r="B110" s="1"/>
      <c r="D110" s="1"/>
      <c r="K110" s="1">
        <f t="shared" si="12"/>
        <v>0</v>
      </c>
      <c r="L110" s="1">
        <f t="shared" si="13"/>
        <v>0</v>
      </c>
      <c r="M110" s="1">
        <f t="shared" si="14"/>
        <v>0</v>
      </c>
      <c r="N110" s="1">
        <f>IF(G110="caixa",D110,0)</f>
        <v>0</v>
      </c>
      <c r="O110" s="1">
        <f>IF(G110="bb",D110,0)</f>
        <v>0</v>
      </c>
      <c r="P110" s="1">
        <f>IF(G110="bradesco",D110,0)</f>
        <v>0</v>
      </c>
      <c r="Q110" s="1">
        <f>IF(G110="banco real",D110,0)</f>
        <v>0</v>
      </c>
      <c r="R110" s="1">
        <f>IF(G110="itau",D110,0)</f>
        <v>0</v>
      </c>
      <c r="S110" s="1">
        <f>IF(G110="pseg",D110,0)</f>
        <v>0</v>
      </c>
      <c r="T110" s="1">
        <f t="shared" si="15"/>
        <v>0</v>
      </c>
      <c r="U110" s="1">
        <f t="shared" si="16"/>
        <v>0</v>
      </c>
      <c r="V110" s="1">
        <f t="shared" si="17"/>
        <v>0</v>
      </c>
    </row>
    <row r="111" spans="1:22">
      <c r="A111" s="5"/>
      <c r="B111" s="1"/>
      <c r="D111" s="1"/>
      <c r="G111" s="13"/>
      <c r="K111" s="1">
        <f t="shared" si="12"/>
        <v>0</v>
      </c>
      <c r="L111" s="1">
        <f t="shared" si="13"/>
        <v>0</v>
      </c>
      <c r="M111" s="1">
        <f t="shared" si="14"/>
        <v>0</v>
      </c>
      <c r="N111" s="1">
        <f t="shared" si="18"/>
        <v>0</v>
      </c>
      <c r="O111" s="1">
        <f t="shared" si="19"/>
        <v>0</v>
      </c>
      <c r="P111" s="1">
        <f t="shared" si="20"/>
        <v>0</v>
      </c>
      <c r="Q111" s="1">
        <f t="shared" si="21"/>
        <v>0</v>
      </c>
      <c r="R111" s="1">
        <f t="shared" si="22"/>
        <v>0</v>
      </c>
      <c r="S111" s="1">
        <f t="shared" si="23"/>
        <v>0</v>
      </c>
      <c r="T111" s="1">
        <f t="shared" si="15"/>
        <v>0</v>
      </c>
      <c r="U111" s="1">
        <f t="shared" si="16"/>
        <v>0</v>
      </c>
      <c r="V111" s="1">
        <f t="shared" si="17"/>
        <v>0</v>
      </c>
    </row>
    <row r="112" spans="1:22">
      <c r="A112" s="5"/>
      <c r="B112" s="1"/>
      <c r="D112" s="1"/>
      <c r="G112" s="13"/>
      <c r="K112" s="1">
        <f t="shared" si="12"/>
        <v>0</v>
      </c>
      <c r="L112" s="1">
        <f t="shared" si="13"/>
        <v>0</v>
      </c>
      <c r="M112" s="1">
        <f t="shared" si="14"/>
        <v>0</v>
      </c>
      <c r="N112" s="1">
        <f t="shared" si="18"/>
        <v>0</v>
      </c>
      <c r="O112" s="1">
        <f t="shared" si="19"/>
        <v>0</v>
      </c>
      <c r="P112" s="1">
        <f t="shared" si="20"/>
        <v>0</v>
      </c>
      <c r="Q112" s="1">
        <f t="shared" si="21"/>
        <v>0</v>
      </c>
      <c r="R112" s="1">
        <f t="shared" si="22"/>
        <v>0</v>
      </c>
      <c r="S112" s="1">
        <f t="shared" si="23"/>
        <v>0</v>
      </c>
      <c r="T112" s="1">
        <f t="shared" si="15"/>
        <v>0</v>
      </c>
      <c r="U112" s="1">
        <f t="shared" si="16"/>
        <v>0</v>
      </c>
      <c r="V112" s="1">
        <f t="shared" si="17"/>
        <v>0</v>
      </c>
    </row>
    <row r="113" spans="1:22">
      <c r="A113" s="5"/>
      <c r="B113" s="1"/>
      <c r="D113" s="1"/>
      <c r="G113" s="13"/>
      <c r="K113" s="1">
        <f t="shared" si="12"/>
        <v>0</v>
      </c>
      <c r="L113" s="1">
        <f t="shared" si="13"/>
        <v>0</v>
      </c>
      <c r="M113" s="1">
        <f t="shared" si="14"/>
        <v>0</v>
      </c>
      <c r="N113" s="1">
        <f t="shared" si="18"/>
        <v>0</v>
      </c>
      <c r="O113" s="1">
        <f t="shared" si="19"/>
        <v>0</v>
      </c>
      <c r="P113" s="1">
        <f t="shared" si="20"/>
        <v>0</v>
      </c>
      <c r="Q113" s="1">
        <f t="shared" si="21"/>
        <v>0</v>
      </c>
      <c r="R113" s="1">
        <f t="shared" si="22"/>
        <v>0</v>
      </c>
      <c r="S113" s="1">
        <f t="shared" si="23"/>
        <v>0</v>
      </c>
      <c r="T113" s="1">
        <f t="shared" si="15"/>
        <v>0</v>
      </c>
      <c r="U113" s="1">
        <f t="shared" si="16"/>
        <v>0</v>
      </c>
      <c r="V113" s="1">
        <f t="shared" si="17"/>
        <v>0</v>
      </c>
    </row>
    <row r="114" spans="1:22">
      <c r="A114" s="5"/>
      <c r="B114" s="1"/>
      <c r="D114" s="1"/>
      <c r="G114" s="13"/>
      <c r="K114" s="1">
        <f t="shared" si="12"/>
        <v>0</v>
      </c>
      <c r="L114" s="1">
        <f t="shared" si="13"/>
        <v>0</v>
      </c>
      <c r="M114" s="1">
        <f t="shared" si="14"/>
        <v>0</v>
      </c>
      <c r="N114" s="1">
        <f t="shared" si="18"/>
        <v>0</v>
      </c>
      <c r="O114" s="1">
        <f t="shared" si="19"/>
        <v>0</v>
      </c>
      <c r="P114" s="1">
        <f t="shared" si="20"/>
        <v>0</v>
      </c>
      <c r="Q114" s="1">
        <f t="shared" si="21"/>
        <v>0</v>
      </c>
      <c r="R114" s="1">
        <f t="shared" si="22"/>
        <v>0</v>
      </c>
      <c r="S114" s="1">
        <f t="shared" si="23"/>
        <v>0</v>
      </c>
      <c r="T114" s="1">
        <f t="shared" si="15"/>
        <v>0</v>
      </c>
      <c r="U114" s="1">
        <f t="shared" si="16"/>
        <v>0</v>
      </c>
      <c r="V114" s="1">
        <f t="shared" si="17"/>
        <v>0</v>
      </c>
    </row>
    <row r="115" spans="1:22">
      <c r="A115" s="5"/>
      <c r="B115" s="1"/>
      <c r="D115" s="1"/>
      <c r="G115" s="13"/>
      <c r="K115" s="1">
        <f t="shared" si="12"/>
        <v>0</v>
      </c>
      <c r="L115" s="1">
        <f t="shared" si="13"/>
        <v>0</v>
      </c>
      <c r="M115" s="1">
        <f t="shared" si="14"/>
        <v>0</v>
      </c>
      <c r="N115" s="1">
        <f t="shared" si="18"/>
        <v>0</v>
      </c>
      <c r="O115" s="1">
        <f t="shared" si="19"/>
        <v>0</v>
      </c>
      <c r="P115" s="1">
        <f t="shared" si="20"/>
        <v>0</v>
      </c>
      <c r="Q115" s="1">
        <f t="shared" si="21"/>
        <v>0</v>
      </c>
      <c r="R115" s="1">
        <f t="shared" si="22"/>
        <v>0</v>
      </c>
      <c r="S115" s="1">
        <f t="shared" si="23"/>
        <v>0</v>
      </c>
      <c r="T115" s="1">
        <f t="shared" si="15"/>
        <v>0</v>
      </c>
      <c r="U115" s="1">
        <f t="shared" si="16"/>
        <v>0</v>
      </c>
      <c r="V115" s="1">
        <f t="shared" si="17"/>
        <v>0</v>
      </c>
    </row>
    <row r="116" spans="1:22">
      <c r="A116" s="5"/>
      <c r="B116" s="1"/>
      <c r="D116" s="1"/>
      <c r="G116" s="16"/>
      <c r="K116" s="1">
        <f t="shared" si="12"/>
        <v>0</v>
      </c>
      <c r="L116" s="1">
        <f t="shared" si="13"/>
        <v>0</v>
      </c>
      <c r="M116" s="1">
        <f t="shared" si="14"/>
        <v>0</v>
      </c>
      <c r="N116" s="1">
        <f t="shared" si="18"/>
        <v>0</v>
      </c>
      <c r="O116" s="1">
        <f t="shared" si="19"/>
        <v>0</v>
      </c>
      <c r="P116" s="1">
        <f t="shared" si="20"/>
        <v>0</v>
      </c>
      <c r="Q116" s="1">
        <f t="shared" si="21"/>
        <v>0</v>
      </c>
      <c r="R116" s="1">
        <f t="shared" si="22"/>
        <v>0</v>
      </c>
      <c r="S116" s="1">
        <f t="shared" si="23"/>
        <v>0</v>
      </c>
      <c r="T116" s="1">
        <f t="shared" si="15"/>
        <v>0</v>
      </c>
      <c r="U116" s="1">
        <f t="shared" si="16"/>
        <v>0</v>
      </c>
      <c r="V116" s="1">
        <f t="shared" si="17"/>
        <v>0</v>
      </c>
    </row>
    <row r="117" spans="1:22">
      <c r="A117" s="5"/>
      <c r="B117" s="1"/>
      <c r="D117" s="1"/>
      <c r="G117" s="13"/>
      <c r="K117" s="1">
        <f t="shared" si="12"/>
        <v>0</v>
      </c>
      <c r="L117" s="1">
        <f t="shared" si="13"/>
        <v>0</v>
      </c>
      <c r="M117" s="1">
        <f t="shared" si="14"/>
        <v>0</v>
      </c>
      <c r="N117" s="1">
        <f t="shared" si="18"/>
        <v>0</v>
      </c>
      <c r="O117" s="1">
        <f t="shared" si="19"/>
        <v>0</v>
      </c>
      <c r="P117" s="1">
        <f t="shared" si="20"/>
        <v>0</v>
      </c>
      <c r="Q117" s="1">
        <f t="shared" si="21"/>
        <v>0</v>
      </c>
      <c r="R117" s="1">
        <f t="shared" si="22"/>
        <v>0</v>
      </c>
      <c r="S117" s="1">
        <f t="shared" si="23"/>
        <v>0</v>
      </c>
      <c r="T117" s="1">
        <f t="shared" si="15"/>
        <v>0</v>
      </c>
      <c r="U117" s="1">
        <f t="shared" si="16"/>
        <v>0</v>
      </c>
      <c r="V117" s="1">
        <f t="shared" si="17"/>
        <v>0</v>
      </c>
    </row>
    <row r="118" spans="1:22">
      <c r="A118" s="5"/>
      <c r="B118" s="1"/>
      <c r="D118" s="1"/>
      <c r="G118" s="13"/>
      <c r="K118" s="1">
        <f t="shared" si="12"/>
        <v>0</v>
      </c>
      <c r="L118" s="1">
        <f t="shared" si="13"/>
        <v>0</v>
      </c>
      <c r="M118" s="1">
        <f t="shared" si="14"/>
        <v>0</v>
      </c>
      <c r="N118" s="1">
        <f t="shared" si="18"/>
        <v>0</v>
      </c>
      <c r="O118" s="1">
        <f t="shared" si="19"/>
        <v>0</v>
      </c>
      <c r="P118" s="1">
        <f t="shared" si="20"/>
        <v>0</v>
      </c>
      <c r="Q118" s="1">
        <f t="shared" si="21"/>
        <v>0</v>
      </c>
      <c r="R118" s="1">
        <f t="shared" si="22"/>
        <v>0</v>
      </c>
      <c r="S118" s="1">
        <f t="shared" si="23"/>
        <v>0</v>
      </c>
      <c r="T118" s="1">
        <f t="shared" si="15"/>
        <v>0</v>
      </c>
      <c r="U118" s="1">
        <f t="shared" si="16"/>
        <v>0</v>
      </c>
      <c r="V118" s="1">
        <f t="shared" si="17"/>
        <v>0</v>
      </c>
    </row>
    <row r="119" spans="1:22">
      <c r="A119" s="5"/>
      <c r="B119" s="1"/>
      <c r="D119" s="1"/>
      <c r="G119" s="13"/>
      <c r="K119" s="1">
        <f t="shared" si="12"/>
        <v>0</v>
      </c>
      <c r="L119" s="1">
        <f t="shared" si="13"/>
        <v>0</v>
      </c>
      <c r="M119" s="1">
        <f t="shared" si="14"/>
        <v>0</v>
      </c>
      <c r="N119" s="1">
        <f t="shared" si="18"/>
        <v>0</v>
      </c>
      <c r="O119" s="1">
        <f t="shared" si="19"/>
        <v>0</v>
      </c>
      <c r="P119" s="1">
        <f t="shared" si="20"/>
        <v>0</v>
      </c>
      <c r="Q119" s="1">
        <f t="shared" si="21"/>
        <v>0</v>
      </c>
      <c r="R119" s="1">
        <f t="shared" si="22"/>
        <v>0</v>
      </c>
      <c r="S119" s="1">
        <f t="shared" si="23"/>
        <v>0</v>
      </c>
      <c r="T119" s="1">
        <f t="shared" si="15"/>
        <v>0</v>
      </c>
      <c r="U119" s="1">
        <f t="shared" si="16"/>
        <v>0</v>
      </c>
      <c r="V119" s="1">
        <f t="shared" si="17"/>
        <v>0</v>
      </c>
    </row>
    <row r="120" spans="1:22">
      <c r="A120" s="5"/>
      <c r="B120" s="1"/>
      <c r="D120" s="1"/>
      <c r="K120" s="1">
        <f t="shared" si="12"/>
        <v>0</v>
      </c>
      <c r="L120" s="1">
        <f t="shared" si="13"/>
        <v>0</v>
      </c>
      <c r="M120" s="1">
        <f t="shared" si="14"/>
        <v>0</v>
      </c>
      <c r="N120" s="1">
        <f t="shared" si="18"/>
        <v>0</v>
      </c>
      <c r="O120" s="1">
        <f t="shared" si="19"/>
        <v>0</v>
      </c>
      <c r="P120" s="1">
        <f t="shared" si="20"/>
        <v>0</v>
      </c>
      <c r="Q120" s="1">
        <f t="shared" si="21"/>
        <v>0</v>
      </c>
      <c r="R120" s="1">
        <f t="shared" si="22"/>
        <v>0</v>
      </c>
      <c r="S120" s="1">
        <f t="shared" si="23"/>
        <v>0</v>
      </c>
      <c r="T120" s="1">
        <f t="shared" si="15"/>
        <v>0</v>
      </c>
      <c r="U120" s="1">
        <f t="shared" si="16"/>
        <v>0</v>
      </c>
      <c r="V120" s="1">
        <f t="shared" si="17"/>
        <v>0</v>
      </c>
    </row>
    <row r="121" spans="1:22">
      <c r="A121" s="5"/>
      <c r="B121" s="1"/>
      <c r="D121" s="1"/>
      <c r="G121" s="13"/>
      <c r="K121" s="1">
        <f t="shared" si="12"/>
        <v>0</v>
      </c>
      <c r="L121" s="1">
        <f t="shared" si="13"/>
        <v>0</v>
      </c>
      <c r="M121" s="1">
        <f t="shared" si="14"/>
        <v>0</v>
      </c>
      <c r="N121" s="1">
        <f t="shared" si="18"/>
        <v>0</v>
      </c>
      <c r="O121" s="1">
        <f t="shared" si="19"/>
        <v>0</v>
      </c>
      <c r="P121" s="1">
        <f t="shared" si="20"/>
        <v>0</v>
      </c>
      <c r="Q121" s="1">
        <f t="shared" si="21"/>
        <v>0</v>
      </c>
      <c r="R121" s="1">
        <f t="shared" si="22"/>
        <v>0</v>
      </c>
      <c r="S121" s="1">
        <f t="shared" si="23"/>
        <v>0</v>
      </c>
      <c r="T121" s="1">
        <f t="shared" si="15"/>
        <v>0</v>
      </c>
      <c r="U121" s="1">
        <f t="shared" si="16"/>
        <v>0</v>
      </c>
      <c r="V121" s="1">
        <f t="shared" si="17"/>
        <v>0</v>
      </c>
    </row>
    <row r="122" spans="1:22">
      <c r="A122" s="5"/>
      <c r="B122" s="1"/>
      <c r="D122" s="1"/>
      <c r="G122" s="13"/>
      <c r="K122" s="1">
        <f t="shared" si="12"/>
        <v>0</v>
      </c>
      <c r="L122" s="1">
        <f t="shared" si="13"/>
        <v>0</v>
      </c>
      <c r="M122" s="1">
        <f t="shared" si="14"/>
        <v>0</v>
      </c>
      <c r="N122" s="1">
        <f t="shared" si="18"/>
        <v>0</v>
      </c>
      <c r="O122" s="1">
        <f t="shared" si="19"/>
        <v>0</v>
      </c>
      <c r="P122" s="1">
        <f t="shared" si="20"/>
        <v>0</v>
      </c>
      <c r="Q122" s="1">
        <f t="shared" si="21"/>
        <v>0</v>
      </c>
      <c r="R122" s="1">
        <f t="shared" si="22"/>
        <v>0</v>
      </c>
      <c r="S122" s="1">
        <f t="shared" si="23"/>
        <v>0</v>
      </c>
      <c r="T122" s="1">
        <f t="shared" si="15"/>
        <v>0</v>
      </c>
      <c r="U122" s="1">
        <f t="shared" si="16"/>
        <v>0</v>
      </c>
      <c r="V122" s="1">
        <f t="shared" si="17"/>
        <v>0</v>
      </c>
    </row>
    <row r="123" spans="1:22">
      <c r="A123" s="5"/>
      <c r="B123" s="1"/>
      <c r="D123" s="1"/>
      <c r="G123" s="13"/>
      <c r="K123" s="1">
        <f t="shared" si="12"/>
        <v>0</v>
      </c>
      <c r="L123" s="1">
        <f t="shared" si="13"/>
        <v>0</v>
      </c>
      <c r="M123" s="1">
        <f t="shared" si="14"/>
        <v>0</v>
      </c>
      <c r="N123" s="1">
        <f t="shared" si="18"/>
        <v>0</v>
      </c>
      <c r="O123" s="1">
        <f t="shared" si="19"/>
        <v>0</v>
      </c>
      <c r="P123" s="1">
        <f t="shared" si="20"/>
        <v>0</v>
      </c>
      <c r="Q123" s="1">
        <f t="shared" si="21"/>
        <v>0</v>
      </c>
      <c r="R123" s="1">
        <f t="shared" si="22"/>
        <v>0</v>
      </c>
      <c r="S123" s="1">
        <f t="shared" si="23"/>
        <v>0</v>
      </c>
      <c r="T123" s="1">
        <f t="shared" si="15"/>
        <v>0</v>
      </c>
      <c r="U123" s="1">
        <f t="shared" si="16"/>
        <v>0</v>
      </c>
      <c r="V123" s="1">
        <f t="shared" si="17"/>
        <v>0</v>
      </c>
    </row>
    <row r="124" spans="1:22">
      <c r="A124" s="5"/>
      <c r="B124" s="1"/>
      <c r="D124" s="1"/>
      <c r="G124" s="13"/>
      <c r="K124" s="1">
        <f t="shared" si="12"/>
        <v>0</v>
      </c>
      <c r="L124" s="1">
        <f t="shared" si="13"/>
        <v>0</v>
      </c>
      <c r="M124" s="1">
        <f t="shared" si="14"/>
        <v>0</v>
      </c>
      <c r="N124" s="1">
        <f t="shared" si="18"/>
        <v>0</v>
      </c>
      <c r="O124" s="1">
        <f t="shared" si="19"/>
        <v>0</v>
      </c>
      <c r="P124" s="1">
        <f t="shared" si="20"/>
        <v>0</v>
      </c>
      <c r="Q124" s="1">
        <f t="shared" si="21"/>
        <v>0</v>
      </c>
      <c r="R124" s="1">
        <f t="shared" si="22"/>
        <v>0</v>
      </c>
      <c r="S124" s="1">
        <f t="shared" si="23"/>
        <v>0</v>
      </c>
      <c r="T124" s="1">
        <f t="shared" si="15"/>
        <v>0</v>
      </c>
      <c r="U124" s="1">
        <f t="shared" si="16"/>
        <v>0</v>
      </c>
      <c r="V124" s="1">
        <f t="shared" si="17"/>
        <v>0</v>
      </c>
    </row>
    <row r="125" spans="1:22">
      <c r="A125" s="5"/>
      <c r="B125" s="1"/>
      <c r="D125" s="1"/>
      <c r="K125" s="1">
        <f t="shared" si="12"/>
        <v>0</v>
      </c>
      <c r="L125" s="1">
        <f t="shared" si="13"/>
        <v>0</v>
      </c>
      <c r="M125" s="1">
        <f t="shared" si="14"/>
        <v>0</v>
      </c>
      <c r="N125" s="1">
        <f>IF(G125="caixa",D125,0)</f>
        <v>0</v>
      </c>
      <c r="O125" s="1">
        <f>IF(G125="bb",D125,0)</f>
        <v>0</v>
      </c>
      <c r="P125" s="1">
        <f>IF(G125="bradesco",D125,0)</f>
        <v>0</v>
      </c>
      <c r="Q125" s="1">
        <f>IF(G125="banco real",D125,0)</f>
        <v>0</v>
      </c>
      <c r="R125" s="1">
        <f>IF(G125="itau",D125,0)</f>
        <v>0</v>
      </c>
      <c r="S125" s="1">
        <f>IF(G125="pseg",D125,0)</f>
        <v>0</v>
      </c>
      <c r="T125" s="1">
        <f t="shared" si="15"/>
        <v>0</v>
      </c>
      <c r="U125" s="1">
        <f t="shared" si="16"/>
        <v>0</v>
      </c>
      <c r="V125" s="1">
        <f t="shared" si="17"/>
        <v>0</v>
      </c>
    </row>
    <row r="126" spans="1:22">
      <c r="A126" s="5"/>
      <c r="B126" s="1"/>
      <c r="D126" s="1"/>
      <c r="G126" s="13"/>
      <c r="K126" s="1">
        <f t="shared" si="12"/>
        <v>0</v>
      </c>
      <c r="L126" s="1">
        <f t="shared" si="13"/>
        <v>0</v>
      </c>
      <c r="M126" s="1">
        <f t="shared" si="14"/>
        <v>0</v>
      </c>
      <c r="N126" s="1">
        <f t="shared" si="18"/>
        <v>0</v>
      </c>
      <c r="O126" s="1">
        <f t="shared" si="19"/>
        <v>0</v>
      </c>
      <c r="P126" s="1">
        <f t="shared" si="20"/>
        <v>0</v>
      </c>
      <c r="Q126" s="1">
        <f t="shared" si="21"/>
        <v>0</v>
      </c>
      <c r="R126" s="1">
        <f t="shared" si="22"/>
        <v>0</v>
      </c>
      <c r="S126" s="1">
        <f t="shared" si="23"/>
        <v>0</v>
      </c>
      <c r="T126" s="1">
        <f t="shared" si="15"/>
        <v>0</v>
      </c>
      <c r="U126" s="1">
        <f t="shared" si="16"/>
        <v>0</v>
      </c>
      <c r="V126" s="1">
        <f t="shared" si="17"/>
        <v>0</v>
      </c>
    </row>
    <row r="127" spans="1:22">
      <c r="A127" s="5"/>
      <c r="B127" s="1"/>
      <c r="D127" s="1"/>
      <c r="G127" s="13"/>
      <c r="K127" s="1">
        <f t="shared" si="12"/>
        <v>0</v>
      </c>
      <c r="L127" s="1">
        <f t="shared" si="13"/>
        <v>0</v>
      </c>
      <c r="M127" s="1">
        <f t="shared" si="14"/>
        <v>0</v>
      </c>
      <c r="N127" s="1">
        <f t="shared" si="18"/>
        <v>0</v>
      </c>
      <c r="O127" s="1">
        <f t="shared" si="19"/>
        <v>0</v>
      </c>
      <c r="P127" s="1">
        <f t="shared" si="20"/>
        <v>0</v>
      </c>
      <c r="Q127" s="1">
        <f t="shared" si="21"/>
        <v>0</v>
      </c>
      <c r="R127" s="1">
        <f t="shared" si="22"/>
        <v>0</v>
      </c>
      <c r="S127" s="1">
        <f t="shared" si="23"/>
        <v>0</v>
      </c>
      <c r="T127" s="1">
        <f t="shared" si="15"/>
        <v>0</v>
      </c>
      <c r="U127" s="1">
        <f t="shared" si="16"/>
        <v>0</v>
      </c>
      <c r="V127" s="1">
        <f t="shared" si="17"/>
        <v>0</v>
      </c>
    </row>
    <row r="128" spans="1:22">
      <c r="A128" s="5"/>
      <c r="B128" s="1"/>
      <c r="D128" s="1"/>
      <c r="G128" s="13"/>
      <c r="K128" s="1">
        <f t="shared" si="12"/>
        <v>0</v>
      </c>
      <c r="L128" s="1">
        <f t="shared" si="13"/>
        <v>0</v>
      </c>
      <c r="M128" s="1">
        <f t="shared" si="14"/>
        <v>0</v>
      </c>
      <c r="N128" s="1">
        <f t="shared" si="18"/>
        <v>0</v>
      </c>
      <c r="O128" s="1">
        <f t="shared" si="19"/>
        <v>0</v>
      </c>
      <c r="P128" s="1">
        <f t="shared" si="20"/>
        <v>0</v>
      </c>
      <c r="Q128" s="1">
        <f t="shared" si="21"/>
        <v>0</v>
      </c>
      <c r="R128" s="1">
        <f t="shared" si="22"/>
        <v>0</v>
      </c>
      <c r="S128" s="1">
        <f t="shared" si="23"/>
        <v>0</v>
      </c>
      <c r="T128" s="1">
        <f t="shared" si="15"/>
        <v>0</v>
      </c>
      <c r="U128" s="1">
        <f t="shared" si="16"/>
        <v>0</v>
      </c>
      <c r="V128" s="1">
        <f t="shared" si="17"/>
        <v>0</v>
      </c>
    </row>
    <row r="129" spans="1:22">
      <c r="A129" s="5"/>
      <c r="B129" s="1"/>
      <c r="D129" s="1"/>
      <c r="G129" s="13"/>
      <c r="K129" s="1">
        <f t="shared" si="12"/>
        <v>0</v>
      </c>
      <c r="L129" s="1">
        <f t="shared" si="13"/>
        <v>0</v>
      </c>
      <c r="M129" s="1">
        <f t="shared" si="14"/>
        <v>0</v>
      </c>
      <c r="N129" s="1">
        <f t="shared" si="18"/>
        <v>0</v>
      </c>
      <c r="O129" s="1">
        <f t="shared" si="19"/>
        <v>0</v>
      </c>
      <c r="P129" s="1">
        <f t="shared" si="20"/>
        <v>0</v>
      </c>
      <c r="Q129" s="1">
        <f t="shared" si="21"/>
        <v>0</v>
      </c>
      <c r="R129" s="1">
        <f t="shared" si="22"/>
        <v>0</v>
      </c>
      <c r="S129" s="1">
        <f t="shared" si="23"/>
        <v>0</v>
      </c>
      <c r="T129" s="1">
        <f t="shared" si="15"/>
        <v>0</v>
      </c>
      <c r="U129" s="1">
        <f t="shared" si="16"/>
        <v>0</v>
      </c>
      <c r="V129" s="1">
        <f t="shared" si="17"/>
        <v>0</v>
      </c>
    </row>
    <row r="130" spans="1:22">
      <c r="A130" s="5"/>
      <c r="B130" s="1"/>
      <c r="D130" s="1"/>
      <c r="G130" s="13"/>
      <c r="K130" s="1">
        <f t="shared" si="12"/>
        <v>0</v>
      </c>
      <c r="L130" s="1">
        <f t="shared" si="13"/>
        <v>0</v>
      </c>
      <c r="M130" s="1">
        <f t="shared" si="14"/>
        <v>0</v>
      </c>
      <c r="N130" s="1">
        <f t="shared" si="18"/>
        <v>0</v>
      </c>
      <c r="O130" s="1">
        <f t="shared" si="19"/>
        <v>0</v>
      </c>
      <c r="P130" s="1">
        <f t="shared" si="20"/>
        <v>0</v>
      </c>
      <c r="Q130" s="1">
        <f t="shared" si="21"/>
        <v>0</v>
      </c>
      <c r="R130" s="1">
        <f t="shared" si="22"/>
        <v>0</v>
      </c>
      <c r="S130" s="1">
        <f t="shared" si="23"/>
        <v>0</v>
      </c>
      <c r="T130" s="1">
        <f t="shared" si="15"/>
        <v>0</v>
      </c>
      <c r="U130" s="1">
        <f t="shared" si="16"/>
        <v>0</v>
      </c>
      <c r="V130" s="1">
        <f t="shared" si="17"/>
        <v>0</v>
      </c>
    </row>
    <row r="131" spans="1:22">
      <c r="A131" s="5"/>
      <c r="B131" s="1"/>
      <c r="D131" s="1"/>
      <c r="G131" s="13"/>
      <c r="K131" s="1">
        <f t="shared" ref="K131:K180" si="24">IF(E131="lojas",D131,0)</f>
        <v>0</v>
      </c>
      <c r="L131" s="1">
        <f t="shared" ref="L131:L180" si="25">IF(E131="lanhouse",D131,0)</f>
        <v>0</v>
      </c>
      <c r="M131" s="1">
        <f t="shared" ref="M131:M180" si="26">IF(E131="celular",D131,0)</f>
        <v>0</v>
      </c>
      <c r="N131" s="1">
        <f t="shared" si="18"/>
        <v>0</v>
      </c>
      <c r="O131" s="1">
        <f t="shared" si="19"/>
        <v>0</v>
      </c>
      <c r="P131" s="1">
        <f t="shared" si="20"/>
        <v>0</v>
      </c>
      <c r="Q131" s="1">
        <f t="shared" si="21"/>
        <v>0</v>
      </c>
      <c r="R131" s="1">
        <f t="shared" si="22"/>
        <v>0</v>
      </c>
      <c r="S131" s="1">
        <f t="shared" si="23"/>
        <v>0</v>
      </c>
      <c r="T131" s="1">
        <f t="shared" ref="T131:T151" si="27">IF(C131="pessoal",B131,0)</f>
        <v>0</v>
      </c>
      <c r="U131" s="1">
        <f t="shared" ref="U131:U180" si="28">IF(E131="dominios",D131,0)</f>
        <v>0</v>
      </c>
      <c r="V131" s="1">
        <f t="shared" ref="V131:V180" si="29">IF(C131="publicidade",B131,0)</f>
        <v>0</v>
      </c>
    </row>
    <row r="132" spans="1:22">
      <c r="A132" s="5"/>
      <c r="B132" s="1"/>
      <c r="D132" s="1"/>
      <c r="G132" s="13"/>
      <c r="K132" s="1">
        <f t="shared" si="24"/>
        <v>0</v>
      </c>
      <c r="L132" s="1">
        <f t="shared" si="25"/>
        <v>0</v>
      </c>
      <c r="M132" s="1">
        <f t="shared" si="26"/>
        <v>0</v>
      </c>
      <c r="N132" s="1">
        <f t="shared" ref="N132:N180" si="30">IF(F132="caixa",D132,0)</f>
        <v>0</v>
      </c>
      <c r="O132" s="1">
        <f t="shared" ref="O132:O180" si="31">IF(F132="bb",D132,0)</f>
        <v>0</v>
      </c>
      <c r="P132" s="1">
        <f t="shared" ref="P132:P180" si="32">IF(F132="bradesco",D132,0)</f>
        <v>0</v>
      </c>
      <c r="Q132" s="1">
        <f t="shared" ref="Q132:Q180" si="33">IF(F132="banco real",D132,0)</f>
        <v>0</v>
      </c>
      <c r="R132" s="1">
        <f t="shared" ref="R132:R180" si="34">IF(F132="itau",D132,0)</f>
        <v>0</v>
      </c>
      <c r="S132" s="1">
        <f t="shared" ref="S132:S180" si="35">IF(F132="pseg",D132,0)</f>
        <v>0</v>
      </c>
      <c r="T132" s="1">
        <f t="shared" si="27"/>
        <v>0</v>
      </c>
      <c r="U132" s="1">
        <f t="shared" si="28"/>
        <v>0</v>
      </c>
      <c r="V132" s="1">
        <f t="shared" si="29"/>
        <v>0</v>
      </c>
    </row>
    <row r="133" spans="1:22">
      <c r="A133" s="5"/>
      <c r="B133" s="1"/>
      <c r="D133" s="1"/>
      <c r="G133" s="13"/>
      <c r="K133" s="1">
        <f t="shared" si="24"/>
        <v>0</v>
      </c>
      <c r="L133" s="1">
        <f t="shared" si="25"/>
        <v>0</v>
      </c>
      <c r="M133" s="1">
        <f t="shared" si="26"/>
        <v>0</v>
      </c>
      <c r="N133" s="1">
        <f t="shared" si="30"/>
        <v>0</v>
      </c>
      <c r="O133" s="1">
        <f t="shared" si="31"/>
        <v>0</v>
      </c>
      <c r="P133" s="1">
        <f t="shared" si="32"/>
        <v>0</v>
      </c>
      <c r="Q133" s="1">
        <f t="shared" si="33"/>
        <v>0</v>
      </c>
      <c r="R133" s="1">
        <f t="shared" si="34"/>
        <v>0</v>
      </c>
      <c r="S133" s="1">
        <f t="shared" si="35"/>
        <v>0</v>
      </c>
      <c r="T133" s="1">
        <f t="shared" si="27"/>
        <v>0</v>
      </c>
      <c r="U133" s="1">
        <f t="shared" si="28"/>
        <v>0</v>
      </c>
      <c r="V133" s="1">
        <f t="shared" si="29"/>
        <v>0</v>
      </c>
    </row>
    <row r="134" spans="1:22">
      <c r="A134" s="5"/>
      <c r="B134" s="1"/>
      <c r="D134" s="1"/>
      <c r="G134" s="13"/>
      <c r="K134" s="1">
        <f t="shared" si="24"/>
        <v>0</v>
      </c>
      <c r="L134" s="1">
        <f t="shared" si="25"/>
        <v>0</v>
      </c>
      <c r="M134" s="1">
        <f t="shared" si="26"/>
        <v>0</v>
      </c>
      <c r="N134" s="1">
        <f t="shared" si="30"/>
        <v>0</v>
      </c>
      <c r="O134" s="1">
        <f t="shared" si="31"/>
        <v>0</v>
      </c>
      <c r="P134" s="1">
        <f t="shared" si="32"/>
        <v>0</v>
      </c>
      <c r="Q134" s="1">
        <f t="shared" si="33"/>
        <v>0</v>
      </c>
      <c r="R134" s="1">
        <f t="shared" si="34"/>
        <v>0</v>
      </c>
      <c r="S134" s="1">
        <f t="shared" si="35"/>
        <v>0</v>
      </c>
      <c r="T134" s="1">
        <f t="shared" si="27"/>
        <v>0</v>
      </c>
      <c r="U134" s="1">
        <f t="shared" si="28"/>
        <v>0</v>
      </c>
      <c r="V134" s="1">
        <f t="shared" si="29"/>
        <v>0</v>
      </c>
    </row>
    <row r="135" spans="1:22">
      <c r="A135" s="5"/>
      <c r="B135" s="1"/>
      <c r="D135" s="1"/>
      <c r="G135" s="13"/>
      <c r="K135" s="1">
        <f t="shared" si="24"/>
        <v>0</v>
      </c>
      <c r="L135" s="1">
        <f t="shared" si="25"/>
        <v>0</v>
      </c>
      <c r="M135" s="1">
        <f t="shared" si="26"/>
        <v>0</v>
      </c>
      <c r="N135" s="1">
        <f t="shared" si="30"/>
        <v>0</v>
      </c>
      <c r="O135" s="1">
        <f t="shared" si="31"/>
        <v>0</v>
      </c>
      <c r="P135" s="1">
        <f t="shared" si="32"/>
        <v>0</v>
      </c>
      <c r="Q135" s="1">
        <f t="shared" si="33"/>
        <v>0</v>
      </c>
      <c r="R135" s="1">
        <f t="shared" si="34"/>
        <v>0</v>
      </c>
      <c r="S135" s="1">
        <f t="shared" si="35"/>
        <v>0</v>
      </c>
      <c r="T135" s="1">
        <f t="shared" si="27"/>
        <v>0</v>
      </c>
      <c r="U135" s="1">
        <f t="shared" si="28"/>
        <v>0</v>
      </c>
      <c r="V135" s="1">
        <f t="shared" si="29"/>
        <v>0</v>
      </c>
    </row>
    <row r="136" spans="1:22">
      <c r="A136" s="5"/>
      <c r="B136" s="1"/>
      <c r="D136" s="1"/>
      <c r="G136" s="13"/>
      <c r="K136" s="1">
        <f t="shared" si="24"/>
        <v>0</v>
      </c>
      <c r="L136" s="1">
        <f t="shared" si="25"/>
        <v>0</v>
      </c>
      <c r="M136" s="1">
        <f t="shared" si="26"/>
        <v>0</v>
      </c>
      <c r="N136" s="1">
        <f t="shared" si="30"/>
        <v>0</v>
      </c>
      <c r="O136" s="1">
        <f t="shared" si="31"/>
        <v>0</v>
      </c>
      <c r="P136" s="1">
        <f t="shared" si="32"/>
        <v>0</v>
      </c>
      <c r="Q136" s="1">
        <f t="shared" si="33"/>
        <v>0</v>
      </c>
      <c r="R136" s="1">
        <f t="shared" si="34"/>
        <v>0</v>
      </c>
      <c r="S136" s="1">
        <f t="shared" si="35"/>
        <v>0</v>
      </c>
      <c r="T136" s="1">
        <f t="shared" si="27"/>
        <v>0</v>
      </c>
      <c r="U136" s="1">
        <f t="shared" si="28"/>
        <v>0</v>
      </c>
      <c r="V136" s="1">
        <f t="shared" si="29"/>
        <v>0</v>
      </c>
    </row>
    <row r="137" spans="1:22">
      <c r="A137" s="5"/>
      <c r="B137" s="1"/>
      <c r="D137" s="1"/>
      <c r="G137" s="13"/>
      <c r="K137" s="1">
        <f t="shared" si="24"/>
        <v>0</v>
      </c>
      <c r="L137" s="1">
        <f t="shared" si="25"/>
        <v>0</v>
      </c>
      <c r="M137" s="1">
        <f t="shared" si="26"/>
        <v>0</v>
      </c>
      <c r="N137" s="1">
        <f t="shared" si="30"/>
        <v>0</v>
      </c>
      <c r="O137" s="1">
        <f t="shared" si="31"/>
        <v>0</v>
      </c>
      <c r="P137" s="1">
        <f t="shared" si="32"/>
        <v>0</v>
      </c>
      <c r="Q137" s="1">
        <f t="shared" si="33"/>
        <v>0</v>
      </c>
      <c r="R137" s="1">
        <f t="shared" si="34"/>
        <v>0</v>
      </c>
      <c r="S137" s="1">
        <f t="shared" si="35"/>
        <v>0</v>
      </c>
      <c r="T137" s="1">
        <f t="shared" si="27"/>
        <v>0</v>
      </c>
      <c r="U137" s="1">
        <f t="shared" si="28"/>
        <v>0</v>
      </c>
      <c r="V137" s="1">
        <f t="shared" si="29"/>
        <v>0</v>
      </c>
    </row>
    <row r="138" spans="1:22">
      <c r="A138" s="5"/>
      <c r="B138" s="1"/>
      <c r="D138" s="1"/>
      <c r="G138" s="13"/>
      <c r="K138" s="1">
        <f t="shared" si="24"/>
        <v>0</v>
      </c>
      <c r="L138" s="1">
        <f t="shared" si="25"/>
        <v>0</v>
      </c>
      <c r="M138" s="1">
        <f t="shared" si="26"/>
        <v>0</v>
      </c>
      <c r="N138" s="1">
        <f t="shared" si="30"/>
        <v>0</v>
      </c>
      <c r="O138" s="1">
        <f t="shared" si="31"/>
        <v>0</v>
      </c>
      <c r="P138" s="1">
        <f t="shared" si="32"/>
        <v>0</v>
      </c>
      <c r="Q138" s="1">
        <f t="shared" si="33"/>
        <v>0</v>
      </c>
      <c r="R138" s="1">
        <f t="shared" si="34"/>
        <v>0</v>
      </c>
      <c r="S138" s="1">
        <f t="shared" si="35"/>
        <v>0</v>
      </c>
      <c r="T138" s="1">
        <f t="shared" si="27"/>
        <v>0</v>
      </c>
      <c r="U138" s="1">
        <f t="shared" si="28"/>
        <v>0</v>
      </c>
      <c r="V138" s="1">
        <f t="shared" si="29"/>
        <v>0</v>
      </c>
    </row>
    <row r="139" spans="1:22">
      <c r="A139" s="5"/>
      <c r="B139" s="1"/>
      <c r="D139" s="1"/>
      <c r="G139" s="13"/>
      <c r="K139" s="1">
        <f t="shared" si="24"/>
        <v>0</v>
      </c>
      <c r="L139" s="1">
        <f t="shared" si="25"/>
        <v>0</v>
      </c>
      <c r="M139" s="1">
        <f t="shared" si="26"/>
        <v>0</v>
      </c>
      <c r="N139" s="1">
        <f t="shared" si="30"/>
        <v>0</v>
      </c>
      <c r="O139" s="1">
        <f t="shared" si="31"/>
        <v>0</v>
      </c>
      <c r="P139" s="1">
        <f t="shared" si="32"/>
        <v>0</v>
      </c>
      <c r="Q139" s="1">
        <f t="shared" si="33"/>
        <v>0</v>
      </c>
      <c r="R139" s="1">
        <f t="shared" si="34"/>
        <v>0</v>
      </c>
      <c r="S139" s="1">
        <f t="shared" si="35"/>
        <v>0</v>
      </c>
      <c r="T139" s="1">
        <f t="shared" si="27"/>
        <v>0</v>
      </c>
      <c r="U139" s="1">
        <f t="shared" si="28"/>
        <v>0</v>
      </c>
      <c r="V139" s="1">
        <f t="shared" si="29"/>
        <v>0</v>
      </c>
    </row>
    <row r="140" spans="1:22">
      <c r="A140" s="5"/>
      <c r="B140" s="1"/>
      <c r="D140" s="1"/>
      <c r="G140" s="13"/>
      <c r="K140" s="1">
        <f t="shared" si="24"/>
        <v>0</v>
      </c>
      <c r="L140" s="1">
        <f t="shared" si="25"/>
        <v>0</v>
      </c>
      <c r="M140" s="1">
        <f t="shared" si="26"/>
        <v>0</v>
      </c>
      <c r="N140" s="1">
        <f t="shared" si="30"/>
        <v>0</v>
      </c>
      <c r="O140" s="1">
        <f t="shared" si="31"/>
        <v>0</v>
      </c>
      <c r="P140" s="1">
        <f t="shared" si="32"/>
        <v>0</v>
      </c>
      <c r="Q140" s="1">
        <f t="shared" si="33"/>
        <v>0</v>
      </c>
      <c r="R140" s="1">
        <f t="shared" si="34"/>
        <v>0</v>
      </c>
      <c r="S140" s="1">
        <f t="shared" si="35"/>
        <v>0</v>
      </c>
      <c r="T140" s="1">
        <f t="shared" si="27"/>
        <v>0</v>
      </c>
      <c r="U140" s="1">
        <f t="shared" si="28"/>
        <v>0</v>
      </c>
      <c r="V140" s="1">
        <f t="shared" si="29"/>
        <v>0</v>
      </c>
    </row>
    <row r="141" spans="1:22">
      <c r="A141" s="5"/>
      <c r="B141" s="1"/>
      <c r="D141" s="1"/>
      <c r="K141" s="1">
        <f t="shared" si="24"/>
        <v>0</v>
      </c>
      <c r="L141" s="1">
        <f t="shared" si="25"/>
        <v>0</v>
      </c>
      <c r="M141" s="1">
        <f t="shared" si="26"/>
        <v>0</v>
      </c>
      <c r="N141" s="1">
        <f t="shared" si="30"/>
        <v>0</v>
      </c>
      <c r="O141" s="1">
        <f t="shared" si="31"/>
        <v>0</v>
      </c>
      <c r="P141" s="1">
        <f t="shared" si="32"/>
        <v>0</v>
      </c>
      <c r="Q141" s="1">
        <f t="shared" si="33"/>
        <v>0</v>
      </c>
      <c r="R141" s="1">
        <f t="shared" si="34"/>
        <v>0</v>
      </c>
      <c r="S141" s="1">
        <f t="shared" si="35"/>
        <v>0</v>
      </c>
      <c r="T141" s="1">
        <f t="shared" si="27"/>
        <v>0</v>
      </c>
      <c r="U141" s="1">
        <f t="shared" si="28"/>
        <v>0</v>
      </c>
      <c r="V141" s="1">
        <f t="shared" si="29"/>
        <v>0</v>
      </c>
    </row>
    <row r="142" spans="1:22">
      <c r="A142" s="5"/>
      <c r="B142" s="1"/>
      <c r="D142" s="1"/>
      <c r="K142" s="1">
        <f t="shared" si="24"/>
        <v>0</v>
      </c>
      <c r="L142" s="1">
        <f t="shared" si="25"/>
        <v>0</v>
      </c>
      <c r="M142" s="1">
        <f t="shared" si="26"/>
        <v>0</v>
      </c>
      <c r="N142" s="1">
        <f t="shared" si="30"/>
        <v>0</v>
      </c>
      <c r="O142" s="1">
        <f t="shared" si="31"/>
        <v>0</v>
      </c>
      <c r="P142" s="1">
        <f t="shared" si="32"/>
        <v>0</v>
      </c>
      <c r="Q142" s="1">
        <f t="shared" si="33"/>
        <v>0</v>
      </c>
      <c r="R142" s="1">
        <f t="shared" si="34"/>
        <v>0</v>
      </c>
      <c r="S142" s="1">
        <f t="shared" si="35"/>
        <v>0</v>
      </c>
      <c r="T142" s="1">
        <f t="shared" si="27"/>
        <v>0</v>
      </c>
      <c r="U142" s="1">
        <f t="shared" si="28"/>
        <v>0</v>
      </c>
      <c r="V142" s="1">
        <f t="shared" si="29"/>
        <v>0</v>
      </c>
    </row>
    <row r="143" spans="1:22">
      <c r="A143" s="5"/>
      <c r="B143" s="1"/>
      <c r="D143" s="1"/>
      <c r="K143" s="1">
        <f t="shared" si="24"/>
        <v>0</v>
      </c>
      <c r="L143" s="1">
        <f t="shared" si="25"/>
        <v>0</v>
      </c>
      <c r="M143" s="1">
        <f t="shared" si="26"/>
        <v>0</v>
      </c>
      <c r="N143" s="1">
        <f t="shared" si="30"/>
        <v>0</v>
      </c>
      <c r="O143" s="1">
        <f t="shared" si="31"/>
        <v>0</v>
      </c>
      <c r="P143" s="1">
        <f t="shared" si="32"/>
        <v>0</v>
      </c>
      <c r="Q143" s="1">
        <f t="shared" si="33"/>
        <v>0</v>
      </c>
      <c r="R143" s="1">
        <f t="shared" si="34"/>
        <v>0</v>
      </c>
      <c r="S143" s="1">
        <f t="shared" si="35"/>
        <v>0</v>
      </c>
      <c r="T143" s="1">
        <f t="shared" si="27"/>
        <v>0</v>
      </c>
      <c r="U143" s="1">
        <f t="shared" si="28"/>
        <v>0</v>
      </c>
      <c r="V143" s="1">
        <f t="shared" si="29"/>
        <v>0</v>
      </c>
    </row>
    <row r="144" spans="1:22">
      <c r="A144" s="5"/>
      <c r="B144" s="1"/>
      <c r="D144" s="1"/>
      <c r="K144" s="1">
        <f t="shared" si="24"/>
        <v>0</v>
      </c>
      <c r="L144" s="1">
        <f t="shared" si="25"/>
        <v>0</v>
      </c>
      <c r="M144" s="1">
        <f t="shared" si="26"/>
        <v>0</v>
      </c>
      <c r="N144" s="1">
        <f t="shared" si="30"/>
        <v>0</v>
      </c>
      <c r="O144" s="1">
        <f t="shared" si="31"/>
        <v>0</v>
      </c>
      <c r="P144" s="1">
        <f t="shared" si="32"/>
        <v>0</v>
      </c>
      <c r="Q144" s="1">
        <f t="shared" si="33"/>
        <v>0</v>
      </c>
      <c r="R144" s="1">
        <f t="shared" si="34"/>
        <v>0</v>
      </c>
      <c r="S144" s="1">
        <f t="shared" si="35"/>
        <v>0</v>
      </c>
      <c r="T144" s="1">
        <f t="shared" si="27"/>
        <v>0</v>
      </c>
      <c r="U144" s="1">
        <f t="shared" si="28"/>
        <v>0</v>
      </c>
      <c r="V144" s="1">
        <f t="shared" si="29"/>
        <v>0</v>
      </c>
    </row>
    <row r="145" spans="1:22">
      <c r="A145" s="5"/>
      <c r="B145" s="1"/>
      <c r="D145" s="1"/>
      <c r="K145" s="1">
        <f t="shared" si="24"/>
        <v>0</v>
      </c>
      <c r="L145" s="1">
        <f t="shared" si="25"/>
        <v>0</v>
      </c>
      <c r="M145" s="1">
        <f t="shared" si="26"/>
        <v>0</v>
      </c>
      <c r="N145" s="1">
        <f t="shared" si="30"/>
        <v>0</v>
      </c>
      <c r="O145" s="1">
        <f t="shared" si="31"/>
        <v>0</v>
      </c>
      <c r="P145" s="1">
        <f t="shared" si="32"/>
        <v>0</v>
      </c>
      <c r="Q145" s="1">
        <f t="shared" si="33"/>
        <v>0</v>
      </c>
      <c r="R145" s="1">
        <f t="shared" si="34"/>
        <v>0</v>
      </c>
      <c r="S145" s="1">
        <f t="shared" si="35"/>
        <v>0</v>
      </c>
      <c r="T145" s="1">
        <f t="shared" si="27"/>
        <v>0</v>
      </c>
      <c r="U145" s="1">
        <f t="shared" si="28"/>
        <v>0</v>
      </c>
      <c r="V145" s="1">
        <f t="shared" si="29"/>
        <v>0</v>
      </c>
    </row>
    <row r="146" spans="1:22">
      <c r="A146" s="5"/>
      <c r="B146" s="1"/>
      <c r="D146" s="1"/>
      <c r="K146" s="1">
        <f t="shared" si="24"/>
        <v>0</v>
      </c>
      <c r="L146" s="1">
        <f t="shared" si="25"/>
        <v>0</v>
      </c>
      <c r="M146" s="1">
        <f t="shared" si="26"/>
        <v>0</v>
      </c>
      <c r="N146" s="1">
        <f t="shared" si="30"/>
        <v>0</v>
      </c>
      <c r="O146" s="1">
        <f t="shared" si="31"/>
        <v>0</v>
      </c>
      <c r="P146" s="1">
        <f t="shared" si="32"/>
        <v>0</v>
      </c>
      <c r="Q146" s="1">
        <f t="shared" si="33"/>
        <v>0</v>
      </c>
      <c r="R146" s="1">
        <f t="shared" si="34"/>
        <v>0</v>
      </c>
      <c r="S146" s="1">
        <f t="shared" si="35"/>
        <v>0</v>
      </c>
      <c r="T146" s="1">
        <f t="shared" si="27"/>
        <v>0</v>
      </c>
      <c r="U146" s="1">
        <f t="shared" si="28"/>
        <v>0</v>
      </c>
      <c r="V146" s="1">
        <f t="shared" si="29"/>
        <v>0</v>
      </c>
    </row>
    <row r="147" spans="1:22">
      <c r="A147" s="5"/>
      <c r="B147" s="1"/>
      <c r="D147" s="1"/>
      <c r="K147" s="1">
        <f t="shared" si="24"/>
        <v>0</v>
      </c>
      <c r="L147" s="1">
        <f t="shared" si="25"/>
        <v>0</v>
      </c>
      <c r="M147" s="1">
        <f t="shared" si="26"/>
        <v>0</v>
      </c>
      <c r="N147" s="1">
        <f t="shared" si="30"/>
        <v>0</v>
      </c>
      <c r="O147" s="1">
        <f t="shared" si="31"/>
        <v>0</v>
      </c>
      <c r="P147" s="1">
        <f t="shared" si="32"/>
        <v>0</v>
      </c>
      <c r="Q147" s="1">
        <f t="shared" si="33"/>
        <v>0</v>
      </c>
      <c r="R147" s="1">
        <f t="shared" si="34"/>
        <v>0</v>
      </c>
      <c r="S147" s="1">
        <f t="shared" si="35"/>
        <v>0</v>
      </c>
      <c r="T147" s="1">
        <f t="shared" si="27"/>
        <v>0</v>
      </c>
      <c r="U147" s="1">
        <f t="shared" si="28"/>
        <v>0</v>
      </c>
      <c r="V147" s="1">
        <f t="shared" si="29"/>
        <v>0</v>
      </c>
    </row>
    <row r="148" spans="1:22">
      <c r="A148" s="5"/>
      <c r="B148" s="1"/>
      <c r="D148" s="1"/>
      <c r="K148" s="1">
        <f t="shared" si="24"/>
        <v>0</v>
      </c>
      <c r="L148" s="1">
        <f t="shared" si="25"/>
        <v>0</v>
      </c>
      <c r="M148" s="1">
        <f t="shared" si="26"/>
        <v>0</v>
      </c>
      <c r="N148" s="1">
        <f t="shared" si="30"/>
        <v>0</v>
      </c>
      <c r="O148" s="1">
        <f t="shared" si="31"/>
        <v>0</v>
      </c>
      <c r="P148" s="1">
        <f t="shared" si="32"/>
        <v>0</v>
      </c>
      <c r="Q148" s="1">
        <f t="shared" si="33"/>
        <v>0</v>
      </c>
      <c r="R148" s="1">
        <f t="shared" si="34"/>
        <v>0</v>
      </c>
      <c r="S148" s="1">
        <f t="shared" si="35"/>
        <v>0</v>
      </c>
      <c r="T148" s="1">
        <f t="shared" si="27"/>
        <v>0</v>
      </c>
      <c r="U148" s="1">
        <f t="shared" si="28"/>
        <v>0</v>
      </c>
      <c r="V148" s="1">
        <f t="shared" si="29"/>
        <v>0</v>
      </c>
    </row>
    <row r="149" spans="1:22">
      <c r="A149" s="5"/>
      <c r="B149" s="1"/>
      <c r="D149" s="1"/>
      <c r="K149" s="1">
        <f t="shared" si="24"/>
        <v>0</v>
      </c>
      <c r="L149" s="1">
        <f t="shared" si="25"/>
        <v>0</v>
      </c>
      <c r="M149" s="1">
        <f t="shared" si="26"/>
        <v>0</v>
      </c>
      <c r="N149" s="1">
        <f t="shared" si="30"/>
        <v>0</v>
      </c>
      <c r="O149" s="1">
        <f t="shared" si="31"/>
        <v>0</v>
      </c>
      <c r="P149" s="1">
        <f t="shared" si="32"/>
        <v>0</v>
      </c>
      <c r="Q149" s="1">
        <f t="shared" si="33"/>
        <v>0</v>
      </c>
      <c r="R149" s="1">
        <f t="shared" si="34"/>
        <v>0</v>
      </c>
      <c r="S149" s="1">
        <f t="shared" si="35"/>
        <v>0</v>
      </c>
      <c r="T149" s="1">
        <f t="shared" si="27"/>
        <v>0</v>
      </c>
      <c r="U149" s="1">
        <f t="shared" si="28"/>
        <v>0</v>
      </c>
      <c r="V149" s="1">
        <f t="shared" si="29"/>
        <v>0</v>
      </c>
    </row>
    <row r="150" spans="1:22">
      <c r="A150" s="5"/>
      <c r="B150" s="1"/>
      <c r="D150" s="1"/>
      <c r="K150" s="1">
        <f t="shared" si="24"/>
        <v>0</v>
      </c>
      <c r="L150" s="1">
        <f t="shared" si="25"/>
        <v>0</v>
      </c>
      <c r="M150" s="1">
        <f t="shared" si="26"/>
        <v>0</v>
      </c>
      <c r="N150" s="1">
        <f t="shared" si="30"/>
        <v>0</v>
      </c>
      <c r="O150" s="1">
        <f t="shared" si="31"/>
        <v>0</v>
      </c>
      <c r="P150" s="1">
        <f t="shared" si="32"/>
        <v>0</v>
      </c>
      <c r="Q150" s="1">
        <f t="shared" si="33"/>
        <v>0</v>
      </c>
      <c r="R150" s="1">
        <f t="shared" si="34"/>
        <v>0</v>
      </c>
      <c r="S150" s="1">
        <f t="shared" si="35"/>
        <v>0</v>
      </c>
      <c r="T150" s="1">
        <f t="shared" si="27"/>
        <v>0</v>
      </c>
      <c r="U150" s="1">
        <f t="shared" si="28"/>
        <v>0</v>
      </c>
      <c r="V150" s="1">
        <f t="shared" si="29"/>
        <v>0</v>
      </c>
    </row>
    <row r="151" spans="1:22">
      <c r="A151" s="5"/>
      <c r="B151" s="1"/>
      <c r="D151" s="1"/>
      <c r="K151" s="1">
        <f t="shared" si="24"/>
        <v>0</v>
      </c>
      <c r="L151" s="1">
        <f t="shared" si="25"/>
        <v>0</v>
      </c>
      <c r="M151" s="1">
        <f t="shared" si="26"/>
        <v>0</v>
      </c>
      <c r="N151" s="1">
        <f t="shared" si="30"/>
        <v>0</v>
      </c>
      <c r="O151" s="1">
        <f t="shared" si="31"/>
        <v>0</v>
      </c>
      <c r="P151" s="1">
        <f t="shared" si="32"/>
        <v>0</v>
      </c>
      <c r="Q151" s="1">
        <f t="shared" si="33"/>
        <v>0</v>
      </c>
      <c r="R151" s="1">
        <f t="shared" si="34"/>
        <v>0</v>
      </c>
      <c r="S151" s="1">
        <f t="shared" si="35"/>
        <v>0</v>
      </c>
      <c r="T151" s="1">
        <f t="shared" si="27"/>
        <v>0</v>
      </c>
      <c r="U151" s="1">
        <f t="shared" si="28"/>
        <v>0</v>
      </c>
      <c r="V151" s="1">
        <f t="shared" si="29"/>
        <v>0</v>
      </c>
    </row>
    <row r="152" spans="1:22">
      <c r="A152" s="5"/>
      <c r="B152" s="1"/>
      <c r="D152" s="1"/>
      <c r="K152" s="1">
        <f t="shared" si="24"/>
        <v>0</v>
      </c>
      <c r="L152" s="1">
        <f t="shared" si="25"/>
        <v>0</v>
      </c>
      <c r="M152" s="1">
        <f t="shared" si="26"/>
        <v>0</v>
      </c>
      <c r="N152" s="1">
        <f t="shared" si="30"/>
        <v>0</v>
      </c>
      <c r="O152" s="1">
        <f t="shared" si="31"/>
        <v>0</v>
      </c>
      <c r="P152" s="1">
        <f t="shared" si="32"/>
        <v>0</v>
      </c>
      <c r="Q152" s="1">
        <f t="shared" si="33"/>
        <v>0</v>
      </c>
      <c r="R152" s="1">
        <f t="shared" si="34"/>
        <v>0</v>
      </c>
      <c r="S152" s="1">
        <f t="shared" si="35"/>
        <v>0</v>
      </c>
      <c r="U152" s="1">
        <f t="shared" si="28"/>
        <v>0</v>
      </c>
      <c r="V152" s="1">
        <f t="shared" si="29"/>
        <v>0</v>
      </c>
    </row>
    <row r="153" spans="1:22">
      <c r="A153" s="5"/>
      <c r="B153" s="1"/>
      <c r="D153" s="1"/>
      <c r="K153" s="1">
        <f t="shared" si="24"/>
        <v>0</v>
      </c>
      <c r="L153" s="1">
        <f t="shared" si="25"/>
        <v>0</v>
      </c>
      <c r="M153" s="1">
        <f t="shared" si="26"/>
        <v>0</v>
      </c>
      <c r="N153" s="1">
        <f t="shared" si="30"/>
        <v>0</v>
      </c>
      <c r="O153" s="1">
        <f t="shared" si="31"/>
        <v>0</v>
      </c>
      <c r="P153" s="1">
        <f t="shared" si="32"/>
        <v>0</v>
      </c>
      <c r="Q153" s="1">
        <f t="shared" si="33"/>
        <v>0</v>
      </c>
      <c r="R153" s="1">
        <f t="shared" si="34"/>
        <v>0</v>
      </c>
      <c r="S153" s="1">
        <f t="shared" si="35"/>
        <v>0</v>
      </c>
      <c r="U153" s="1">
        <f t="shared" si="28"/>
        <v>0</v>
      </c>
      <c r="V153" s="1">
        <f t="shared" si="29"/>
        <v>0</v>
      </c>
    </row>
    <row r="154" spans="1:22">
      <c r="A154" s="5"/>
      <c r="B154" s="1"/>
      <c r="D154" s="1"/>
      <c r="K154" s="1">
        <f t="shared" si="24"/>
        <v>0</v>
      </c>
      <c r="L154" s="1">
        <f t="shared" si="25"/>
        <v>0</v>
      </c>
      <c r="M154" s="1">
        <f t="shared" si="26"/>
        <v>0</v>
      </c>
      <c r="N154" s="1">
        <f t="shared" si="30"/>
        <v>0</v>
      </c>
      <c r="O154" s="1">
        <f t="shared" si="31"/>
        <v>0</v>
      </c>
      <c r="P154" s="1">
        <f t="shared" si="32"/>
        <v>0</v>
      </c>
      <c r="Q154" s="1">
        <f t="shared" si="33"/>
        <v>0</v>
      </c>
      <c r="R154" s="1">
        <f t="shared" si="34"/>
        <v>0</v>
      </c>
      <c r="S154" s="1">
        <f t="shared" si="35"/>
        <v>0</v>
      </c>
      <c r="U154" s="1">
        <f t="shared" si="28"/>
        <v>0</v>
      </c>
      <c r="V154" s="1">
        <f t="shared" si="29"/>
        <v>0</v>
      </c>
    </row>
    <row r="155" spans="1:22">
      <c r="A155" s="5"/>
      <c r="B155" s="1"/>
      <c r="D155" s="1"/>
      <c r="K155" s="1">
        <f t="shared" si="24"/>
        <v>0</v>
      </c>
      <c r="L155" s="1">
        <f t="shared" si="25"/>
        <v>0</v>
      </c>
      <c r="M155" s="1">
        <f t="shared" si="26"/>
        <v>0</v>
      </c>
      <c r="N155" s="1">
        <f t="shared" si="30"/>
        <v>0</v>
      </c>
      <c r="O155" s="1">
        <f t="shared" si="31"/>
        <v>0</v>
      </c>
      <c r="P155" s="1">
        <f t="shared" si="32"/>
        <v>0</v>
      </c>
      <c r="Q155" s="1">
        <f t="shared" si="33"/>
        <v>0</v>
      </c>
      <c r="R155" s="1">
        <f t="shared" si="34"/>
        <v>0</v>
      </c>
      <c r="S155" s="1">
        <f t="shared" si="35"/>
        <v>0</v>
      </c>
      <c r="U155" s="1">
        <f t="shared" si="28"/>
        <v>0</v>
      </c>
      <c r="V155" s="1">
        <f t="shared" si="29"/>
        <v>0</v>
      </c>
    </row>
    <row r="156" spans="1:22">
      <c r="A156" s="5"/>
      <c r="B156" s="1"/>
      <c r="D156" s="1"/>
      <c r="K156" s="1">
        <f t="shared" si="24"/>
        <v>0</v>
      </c>
      <c r="L156" s="1">
        <f t="shared" si="25"/>
        <v>0</v>
      </c>
      <c r="M156" s="1">
        <f t="shared" si="26"/>
        <v>0</v>
      </c>
      <c r="N156" s="1">
        <f t="shared" si="30"/>
        <v>0</v>
      </c>
      <c r="O156" s="1">
        <f t="shared" si="31"/>
        <v>0</v>
      </c>
      <c r="P156" s="1">
        <f t="shared" si="32"/>
        <v>0</v>
      </c>
      <c r="Q156" s="1">
        <f t="shared" si="33"/>
        <v>0</v>
      </c>
      <c r="R156" s="1">
        <f t="shared" si="34"/>
        <v>0</v>
      </c>
      <c r="S156" s="1">
        <f t="shared" si="35"/>
        <v>0</v>
      </c>
      <c r="U156" s="1">
        <f t="shared" si="28"/>
        <v>0</v>
      </c>
      <c r="V156" s="1">
        <f t="shared" si="29"/>
        <v>0</v>
      </c>
    </row>
    <row r="157" spans="1:22">
      <c r="A157" s="5"/>
      <c r="B157" s="1"/>
      <c r="D157" s="1"/>
      <c r="K157" s="1">
        <f t="shared" si="24"/>
        <v>0</v>
      </c>
      <c r="L157" s="1">
        <f t="shared" si="25"/>
        <v>0</v>
      </c>
      <c r="M157" s="1">
        <f t="shared" si="26"/>
        <v>0</v>
      </c>
      <c r="N157" s="1">
        <f t="shared" si="30"/>
        <v>0</v>
      </c>
      <c r="O157" s="1">
        <f t="shared" si="31"/>
        <v>0</v>
      </c>
      <c r="P157" s="1">
        <f t="shared" si="32"/>
        <v>0</v>
      </c>
      <c r="Q157" s="1">
        <f t="shared" si="33"/>
        <v>0</v>
      </c>
      <c r="R157" s="1">
        <f t="shared" si="34"/>
        <v>0</v>
      </c>
      <c r="S157" s="1">
        <f t="shared" si="35"/>
        <v>0</v>
      </c>
      <c r="U157" s="1">
        <f t="shared" si="28"/>
        <v>0</v>
      </c>
      <c r="V157" s="1">
        <f t="shared" si="29"/>
        <v>0</v>
      </c>
    </row>
    <row r="158" spans="1:22">
      <c r="A158" s="5"/>
      <c r="B158" s="1"/>
      <c r="D158" s="1"/>
      <c r="K158" s="1">
        <f t="shared" si="24"/>
        <v>0</v>
      </c>
      <c r="L158" s="1">
        <f t="shared" si="25"/>
        <v>0</v>
      </c>
      <c r="M158" s="1">
        <f t="shared" si="26"/>
        <v>0</v>
      </c>
      <c r="N158" s="1">
        <f t="shared" si="30"/>
        <v>0</v>
      </c>
      <c r="O158" s="1">
        <f t="shared" si="31"/>
        <v>0</v>
      </c>
      <c r="P158" s="1">
        <f t="shared" si="32"/>
        <v>0</v>
      </c>
      <c r="Q158" s="1">
        <f t="shared" si="33"/>
        <v>0</v>
      </c>
      <c r="R158" s="1">
        <f t="shared" si="34"/>
        <v>0</v>
      </c>
      <c r="S158" s="1">
        <f t="shared" si="35"/>
        <v>0</v>
      </c>
      <c r="U158" s="1">
        <f t="shared" si="28"/>
        <v>0</v>
      </c>
      <c r="V158" s="1">
        <f t="shared" si="29"/>
        <v>0</v>
      </c>
    </row>
    <row r="159" spans="1:22">
      <c r="A159" s="5"/>
      <c r="B159" s="1"/>
      <c r="D159" s="1"/>
      <c r="K159" s="1">
        <f t="shared" si="24"/>
        <v>0</v>
      </c>
      <c r="L159" s="1">
        <f t="shared" si="25"/>
        <v>0</v>
      </c>
      <c r="M159" s="1">
        <f t="shared" si="26"/>
        <v>0</v>
      </c>
      <c r="N159" s="1">
        <f t="shared" si="30"/>
        <v>0</v>
      </c>
      <c r="O159" s="1">
        <f t="shared" si="31"/>
        <v>0</v>
      </c>
      <c r="P159" s="1">
        <f t="shared" si="32"/>
        <v>0</v>
      </c>
      <c r="Q159" s="1">
        <f t="shared" si="33"/>
        <v>0</v>
      </c>
      <c r="R159" s="1">
        <f t="shared" si="34"/>
        <v>0</v>
      </c>
      <c r="S159" s="1">
        <f t="shared" si="35"/>
        <v>0</v>
      </c>
      <c r="U159" s="1">
        <f t="shared" si="28"/>
        <v>0</v>
      </c>
      <c r="V159" s="1">
        <f t="shared" si="29"/>
        <v>0</v>
      </c>
    </row>
    <row r="160" spans="1:22">
      <c r="A160" s="5"/>
      <c r="B160" s="1"/>
      <c r="D160" s="1"/>
      <c r="K160" s="1">
        <f t="shared" si="24"/>
        <v>0</v>
      </c>
      <c r="L160" s="1">
        <f t="shared" si="25"/>
        <v>0</v>
      </c>
      <c r="M160" s="1">
        <f t="shared" si="26"/>
        <v>0</v>
      </c>
      <c r="N160" s="1">
        <f t="shared" si="30"/>
        <v>0</v>
      </c>
      <c r="O160" s="1">
        <f t="shared" si="31"/>
        <v>0</v>
      </c>
      <c r="P160" s="1">
        <f t="shared" si="32"/>
        <v>0</v>
      </c>
      <c r="Q160" s="1">
        <f t="shared" si="33"/>
        <v>0</v>
      </c>
      <c r="R160" s="1">
        <f t="shared" si="34"/>
        <v>0</v>
      </c>
      <c r="S160" s="1">
        <f t="shared" si="35"/>
        <v>0</v>
      </c>
      <c r="U160" s="1">
        <f t="shared" si="28"/>
        <v>0</v>
      </c>
      <c r="V160" s="1">
        <f t="shared" si="29"/>
        <v>0</v>
      </c>
    </row>
    <row r="161" spans="1:22">
      <c r="A161" s="5"/>
      <c r="B161" s="1"/>
      <c r="D161" s="1"/>
      <c r="K161" s="1">
        <f t="shared" si="24"/>
        <v>0</v>
      </c>
      <c r="L161" s="1">
        <f t="shared" si="25"/>
        <v>0</v>
      </c>
      <c r="M161" s="1">
        <f t="shared" si="26"/>
        <v>0</v>
      </c>
      <c r="N161" s="1">
        <f t="shared" si="30"/>
        <v>0</v>
      </c>
      <c r="O161" s="1">
        <f t="shared" si="31"/>
        <v>0</v>
      </c>
      <c r="P161" s="1">
        <f t="shared" si="32"/>
        <v>0</v>
      </c>
      <c r="Q161" s="1">
        <f t="shared" si="33"/>
        <v>0</v>
      </c>
      <c r="R161" s="1">
        <f t="shared" si="34"/>
        <v>0</v>
      </c>
      <c r="S161" s="1">
        <f t="shared" si="35"/>
        <v>0</v>
      </c>
      <c r="U161" s="1">
        <f t="shared" si="28"/>
        <v>0</v>
      </c>
      <c r="V161" s="1">
        <f t="shared" si="29"/>
        <v>0</v>
      </c>
    </row>
    <row r="162" spans="1:22">
      <c r="A162" s="5"/>
      <c r="B162" s="1"/>
      <c r="D162" s="1"/>
      <c r="K162" s="1">
        <f t="shared" si="24"/>
        <v>0</v>
      </c>
      <c r="L162" s="1">
        <f t="shared" si="25"/>
        <v>0</v>
      </c>
      <c r="M162" s="1">
        <f t="shared" si="26"/>
        <v>0</v>
      </c>
      <c r="N162" s="1">
        <f t="shared" si="30"/>
        <v>0</v>
      </c>
      <c r="O162" s="1">
        <f t="shared" si="31"/>
        <v>0</v>
      </c>
      <c r="P162" s="1">
        <f t="shared" si="32"/>
        <v>0</v>
      </c>
      <c r="Q162" s="1">
        <f t="shared" si="33"/>
        <v>0</v>
      </c>
      <c r="R162" s="1">
        <f t="shared" si="34"/>
        <v>0</v>
      </c>
      <c r="S162" s="1">
        <f t="shared" si="35"/>
        <v>0</v>
      </c>
      <c r="U162" s="1">
        <f t="shared" si="28"/>
        <v>0</v>
      </c>
      <c r="V162" s="1">
        <f t="shared" si="29"/>
        <v>0</v>
      </c>
    </row>
    <row r="163" spans="1:22">
      <c r="A163" s="5"/>
      <c r="B163" s="1"/>
      <c r="D163" s="1"/>
      <c r="K163" s="1">
        <f t="shared" si="24"/>
        <v>0</v>
      </c>
      <c r="L163" s="1">
        <f t="shared" si="25"/>
        <v>0</v>
      </c>
      <c r="M163" s="1">
        <f t="shared" si="26"/>
        <v>0</v>
      </c>
      <c r="N163" s="1">
        <f t="shared" si="30"/>
        <v>0</v>
      </c>
      <c r="O163" s="1">
        <f t="shared" si="31"/>
        <v>0</v>
      </c>
      <c r="P163" s="1">
        <f t="shared" si="32"/>
        <v>0</v>
      </c>
      <c r="Q163" s="1">
        <f t="shared" si="33"/>
        <v>0</v>
      </c>
      <c r="R163" s="1">
        <f t="shared" si="34"/>
        <v>0</v>
      </c>
      <c r="S163" s="1">
        <f t="shared" si="35"/>
        <v>0</v>
      </c>
      <c r="U163" s="1">
        <f t="shared" si="28"/>
        <v>0</v>
      </c>
      <c r="V163" s="1">
        <f t="shared" si="29"/>
        <v>0</v>
      </c>
    </row>
    <row r="164" spans="1:22">
      <c r="A164" s="5"/>
      <c r="B164" s="1"/>
      <c r="D164" s="1"/>
      <c r="K164" s="1">
        <f t="shared" si="24"/>
        <v>0</v>
      </c>
      <c r="L164" s="1">
        <f t="shared" si="25"/>
        <v>0</v>
      </c>
      <c r="M164" s="1">
        <f t="shared" si="26"/>
        <v>0</v>
      </c>
      <c r="N164" s="1">
        <f t="shared" si="30"/>
        <v>0</v>
      </c>
      <c r="O164" s="1">
        <f t="shared" si="31"/>
        <v>0</v>
      </c>
      <c r="P164" s="1">
        <f t="shared" si="32"/>
        <v>0</v>
      </c>
      <c r="Q164" s="1">
        <f t="shared" si="33"/>
        <v>0</v>
      </c>
      <c r="R164" s="1">
        <f t="shared" si="34"/>
        <v>0</v>
      </c>
      <c r="S164" s="1">
        <f t="shared" si="35"/>
        <v>0</v>
      </c>
      <c r="U164" s="1">
        <f t="shared" si="28"/>
        <v>0</v>
      </c>
      <c r="V164" s="1">
        <f t="shared" si="29"/>
        <v>0</v>
      </c>
    </row>
    <row r="165" spans="1:22">
      <c r="A165" s="5"/>
      <c r="B165" s="1"/>
      <c r="D165" s="1"/>
      <c r="K165" s="1">
        <f t="shared" si="24"/>
        <v>0</v>
      </c>
      <c r="L165" s="1">
        <f t="shared" si="25"/>
        <v>0</v>
      </c>
      <c r="M165" s="1">
        <f t="shared" si="26"/>
        <v>0</v>
      </c>
      <c r="N165" s="1">
        <f t="shared" si="30"/>
        <v>0</v>
      </c>
      <c r="O165" s="1">
        <f t="shared" si="31"/>
        <v>0</v>
      </c>
      <c r="P165" s="1">
        <f t="shared" si="32"/>
        <v>0</v>
      </c>
      <c r="Q165" s="1">
        <f t="shared" si="33"/>
        <v>0</v>
      </c>
      <c r="R165" s="1">
        <f t="shared" si="34"/>
        <v>0</v>
      </c>
      <c r="S165" s="1">
        <f t="shared" si="35"/>
        <v>0</v>
      </c>
      <c r="U165" s="1">
        <f t="shared" si="28"/>
        <v>0</v>
      </c>
      <c r="V165" s="1">
        <f t="shared" si="29"/>
        <v>0</v>
      </c>
    </row>
    <row r="166" spans="1:22">
      <c r="A166" s="5"/>
      <c r="B166" s="1"/>
      <c r="D166" s="1"/>
      <c r="K166" s="1">
        <f t="shared" si="24"/>
        <v>0</v>
      </c>
      <c r="L166" s="1">
        <f t="shared" si="25"/>
        <v>0</v>
      </c>
      <c r="M166" s="1">
        <f t="shared" si="26"/>
        <v>0</v>
      </c>
      <c r="N166" s="1">
        <f t="shared" si="30"/>
        <v>0</v>
      </c>
      <c r="O166" s="1">
        <f t="shared" si="31"/>
        <v>0</v>
      </c>
      <c r="P166" s="1">
        <f t="shared" si="32"/>
        <v>0</v>
      </c>
      <c r="Q166" s="1">
        <f t="shared" si="33"/>
        <v>0</v>
      </c>
      <c r="R166" s="1">
        <f t="shared" si="34"/>
        <v>0</v>
      </c>
      <c r="S166" s="1">
        <f t="shared" si="35"/>
        <v>0</v>
      </c>
      <c r="U166" s="1">
        <f t="shared" si="28"/>
        <v>0</v>
      </c>
      <c r="V166" s="1">
        <f t="shared" si="29"/>
        <v>0</v>
      </c>
    </row>
    <row r="167" spans="1:22">
      <c r="A167" s="5"/>
      <c r="B167" s="1"/>
      <c r="D167" s="1"/>
      <c r="K167" s="1">
        <f t="shared" si="24"/>
        <v>0</v>
      </c>
      <c r="L167" s="1">
        <f t="shared" si="25"/>
        <v>0</v>
      </c>
      <c r="M167" s="1">
        <f t="shared" si="26"/>
        <v>0</v>
      </c>
      <c r="N167" s="1">
        <f t="shared" si="30"/>
        <v>0</v>
      </c>
      <c r="O167" s="1">
        <f t="shared" si="31"/>
        <v>0</v>
      </c>
      <c r="P167" s="1">
        <f t="shared" si="32"/>
        <v>0</v>
      </c>
      <c r="Q167" s="1">
        <f t="shared" si="33"/>
        <v>0</v>
      </c>
      <c r="R167" s="1">
        <f t="shared" si="34"/>
        <v>0</v>
      </c>
      <c r="S167" s="1">
        <f t="shared" si="35"/>
        <v>0</v>
      </c>
      <c r="U167" s="1">
        <f t="shared" si="28"/>
        <v>0</v>
      </c>
      <c r="V167" s="1">
        <f t="shared" si="29"/>
        <v>0</v>
      </c>
    </row>
    <row r="168" spans="1:22">
      <c r="A168" s="5"/>
      <c r="B168" s="1"/>
      <c r="D168" s="1"/>
      <c r="K168" s="1">
        <f t="shared" si="24"/>
        <v>0</v>
      </c>
      <c r="L168" s="1">
        <f t="shared" si="25"/>
        <v>0</v>
      </c>
      <c r="M168" s="1">
        <f t="shared" si="26"/>
        <v>0</v>
      </c>
      <c r="N168" s="1">
        <f t="shared" si="30"/>
        <v>0</v>
      </c>
      <c r="O168" s="1">
        <f t="shared" si="31"/>
        <v>0</v>
      </c>
      <c r="P168" s="1">
        <f t="shared" si="32"/>
        <v>0</v>
      </c>
      <c r="Q168" s="1">
        <f t="shared" si="33"/>
        <v>0</v>
      </c>
      <c r="R168" s="1">
        <f t="shared" si="34"/>
        <v>0</v>
      </c>
      <c r="S168" s="1">
        <f t="shared" si="35"/>
        <v>0</v>
      </c>
      <c r="U168" s="1">
        <f t="shared" si="28"/>
        <v>0</v>
      </c>
      <c r="V168" s="1">
        <f t="shared" si="29"/>
        <v>0</v>
      </c>
    </row>
    <row r="169" spans="1:22">
      <c r="A169" s="5"/>
      <c r="B169" s="1"/>
      <c r="D169" s="1"/>
      <c r="K169" s="1">
        <f t="shared" si="24"/>
        <v>0</v>
      </c>
      <c r="L169" s="1">
        <f t="shared" si="25"/>
        <v>0</v>
      </c>
      <c r="M169" s="1">
        <f t="shared" si="26"/>
        <v>0</v>
      </c>
      <c r="N169" s="1">
        <f t="shared" si="30"/>
        <v>0</v>
      </c>
      <c r="O169" s="1">
        <f t="shared" si="31"/>
        <v>0</v>
      </c>
      <c r="P169" s="1">
        <f t="shared" si="32"/>
        <v>0</v>
      </c>
      <c r="Q169" s="1">
        <f t="shared" si="33"/>
        <v>0</v>
      </c>
      <c r="R169" s="1">
        <f t="shared" si="34"/>
        <v>0</v>
      </c>
      <c r="S169" s="1">
        <f t="shared" si="35"/>
        <v>0</v>
      </c>
      <c r="U169" s="1">
        <f t="shared" si="28"/>
        <v>0</v>
      </c>
      <c r="V169" s="1">
        <f t="shared" si="29"/>
        <v>0</v>
      </c>
    </row>
    <row r="170" spans="1:22">
      <c r="A170" s="5"/>
      <c r="B170" s="1"/>
      <c r="D170" s="1"/>
      <c r="K170" s="1">
        <f t="shared" si="24"/>
        <v>0</v>
      </c>
      <c r="L170" s="1">
        <f t="shared" si="25"/>
        <v>0</v>
      </c>
      <c r="M170" s="1">
        <f t="shared" si="26"/>
        <v>0</v>
      </c>
      <c r="N170" s="1">
        <f t="shared" si="30"/>
        <v>0</v>
      </c>
      <c r="O170" s="1">
        <f t="shared" si="31"/>
        <v>0</v>
      </c>
      <c r="P170" s="1">
        <f t="shared" si="32"/>
        <v>0</v>
      </c>
      <c r="Q170" s="1">
        <f t="shared" si="33"/>
        <v>0</v>
      </c>
      <c r="R170" s="1">
        <f t="shared" si="34"/>
        <v>0</v>
      </c>
      <c r="S170" s="1">
        <f t="shared" si="35"/>
        <v>0</v>
      </c>
      <c r="U170" s="1">
        <f t="shared" si="28"/>
        <v>0</v>
      </c>
      <c r="V170" s="1">
        <f t="shared" si="29"/>
        <v>0</v>
      </c>
    </row>
    <row r="171" spans="1:22">
      <c r="A171" s="5"/>
      <c r="B171" s="1"/>
      <c r="D171" s="1"/>
      <c r="K171" s="1">
        <f t="shared" si="24"/>
        <v>0</v>
      </c>
      <c r="L171" s="1">
        <f t="shared" si="25"/>
        <v>0</v>
      </c>
      <c r="M171" s="1">
        <f t="shared" si="26"/>
        <v>0</v>
      </c>
      <c r="N171" s="1">
        <f t="shared" si="30"/>
        <v>0</v>
      </c>
      <c r="O171" s="1">
        <f t="shared" si="31"/>
        <v>0</v>
      </c>
      <c r="P171" s="1">
        <f t="shared" si="32"/>
        <v>0</v>
      </c>
      <c r="Q171" s="1">
        <f t="shared" si="33"/>
        <v>0</v>
      </c>
      <c r="R171" s="1">
        <f t="shared" si="34"/>
        <v>0</v>
      </c>
      <c r="S171" s="1">
        <f t="shared" si="35"/>
        <v>0</v>
      </c>
      <c r="U171" s="1">
        <f t="shared" si="28"/>
        <v>0</v>
      </c>
      <c r="V171" s="1">
        <f t="shared" si="29"/>
        <v>0</v>
      </c>
    </row>
    <row r="172" spans="1:22">
      <c r="A172" s="5"/>
      <c r="B172" s="1"/>
      <c r="D172" s="1"/>
      <c r="K172" s="1">
        <f t="shared" si="24"/>
        <v>0</v>
      </c>
      <c r="L172" s="1">
        <f t="shared" si="25"/>
        <v>0</v>
      </c>
      <c r="M172" s="1">
        <f t="shared" si="26"/>
        <v>0</v>
      </c>
      <c r="N172" s="1">
        <f t="shared" si="30"/>
        <v>0</v>
      </c>
      <c r="O172" s="1">
        <f t="shared" si="31"/>
        <v>0</v>
      </c>
      <c r="P172" s="1">
        <f t="shared" si="32"/>
        <v>0</v>
      </c>
      <c r="Q172" s="1">
        <f t="shared" si="33"/>
        <v>0</v>
      </c>
      <c r="R172" s="1">
        <f t="shared" si="34"/>
        <v>0</v>
      </c>
      <c r="S172" s="1">
        <f t="shared" si="35"/>
        <v>0</v>
      </c>
      <c r="U172" s="1">
        <f t="shared" si="28"/>
        <v>0</v>
      </c>
      <c r="V172" s="1">
        <f t="shared" si="29"/>
        <v>0</v>
      </c>
    </row>
    <row r="173" spans="1:22">
      <c r="A173" s="5"/>
      <c r="B173" s="1"/>
      <c r="D173" s="1"/>
      <c r="K173" s="1">
        <f t="shared" si="24"/>
        <v>0</v>
      </c>
      <c r="L173" s="1">
        <f t="shared" si="25"/>
        <v>0</v>
      </c>
      <c r="M173" s="1">
        <f t="shared" si="26"/>
        <v>0</v>
      </c>
      <c r="N173" s="1">
        <f t="shared" si="30"/>
        <v>0</v>
      </c>
      <c r="O173" s="1">
        <f t="shared" si="31"/>
        <v>0</v>
      </c>
      <c r="P173" s="1">
        <f t="shared" si="32"/>
        <v>0</v>
      </c>
      <c r="Q173" s="1">
        <f t="shared" si="33"/>
        <v>0</v>
      </c>
      <c r="R173" s="1">
        <f t="shared" si="34"/>
        <v>0</v>
      </c>
      <c r="S173" s="1">
        <f t="shared" si="35"/>
        <v>0</v>
      </c>
      <c r="U173" s="1">
        <f t="shared" si="28"/>
        <v>0</v>
      </c>
      <c r="V173" s="1">
        <f t="shared" si="29"/>
        <v>0</v>
      </c>
    </row>
    <row r="174" spans="1:22">
      <c r="A174" s="5"/>
      <c r="B174" s="1"/>
      <c r="D174" s="1"/>
      <c r="K174" s="1">
        <f t="shared" si="24"/>
        <v>0</v>
      </c>
      <c r="L174" s="1">
        <f t="shared" si="25"/>
        <v>0</v>
      </c>
      <c r="M174" s="1">
        <f t="shared" si="26"/>
        <v>0</v>
      </c>
      <c r="N174" s="1">
        <f t="shared" si="30"/>
        <v>0</v>
      </c>
      <c r="O174" s="1">
        <f t="shared" si="31"/>
        <v>0</v>
      </c>
      <c r="P174" s="1">
        <f t="shared" si="32"/>
        <v>0</v>
      </c>
      <c r="Q174" s="1">
        <f t="shared" si="33"/>
        <v>0</v>
      </c>
      <c r="R174" s="1">
        <f t="shared" si="34"/>
        <v>0</v>
      </c>
      <c r="S174" s="1">
        <f t="shared" si="35"/>
        <v>0</v>
      </c>
      <c r="U174" s="1">
        <f t="shared" si="28"/>
        <v>0</v>
      </c>
      <c r="V174" s="1">
        <f t="shared" si="29"/>
        <v>0</v>
      </c>
    </row>
    <row r="175" spans="1:22">
      <c r="A175" s="5"/>
      <c r="B175" s="1"/>
      <c r="D175" s="1"/>
      <c r="K175" s="1">
        <f t="shared" si="24"/>
        <v>0</v>
      </c>
      <c r="L175" s="1">
        <f t="shared" si="25"/>
        <v>0</v>
      </c>
      <c r="M175" s="1">
        <f t="shared" si="26"/>
        <v>0</v>
      </c>
      <c r="N175" s="1">
        <f t="shared" si="30"/>
        <v>0</v>
      </c>
      <c r="O175" s="1">
        <f t="shared" si="31"/>
        <v>0</v>
      </c>
      <c r="P175" s="1">
        <f t="shared" si="32"/>
        <v>0</v>
      </c>
      <c r="Q175" s="1">
        <f t="shared" si="33"/>
        <v>0</v>
      </c>
      <c r="R175" s="1">
        <f t="shared" si="34"/>
        <v>0</v>
      </c>
      <c r="S175" s="1">
        <f t="shared" si="35"/>
        <v>0</v>
      </c>
      <c r="U175" s="1">
        <f t="shared" si="28"/>
        <v>0</v>
      </c>
      <c r="V175" s="1">
        <f t="shared" si="29"/>
        <v>0</v>
      </c>
    </row>
    <row r="176" spans="1:22">
      <c r="A176" s="5"/>
      <c r="B176" s="1"/>
      <c r="D176" s="1"/>
      <c r="K176" s="1">
        <f t="shared" si="24"/>
        <v>0</v>
      </c>
      <c r="L176" s="1">
        <f t="shared" si="25"/>
        <v>0</v>
      </c>
      <c r="M176" s="1">
        <f t="shared" si="26"/>
        <v>0</v>
      </c>
      <c r="N176" s="1">
        <f t="shared" si="30"/>
        <v>0</v>
      </c>
      <c r="O176" s="1">
        <f t="shared" si="31"/>
        <v>0</v>
      </c>
      <c r="P176" s="1">
        <f t="shared" si="32"/>
        <v>0</v>
      </c>
      <c r="Q176" s="1">
        <f t="shared" si="33"/>
        <v>0</v>
      </c>
      <c r="R176" s="1">
        <f t="shared" si="34"/>
        <v>0</v>
      </c>
      <c r="S176" s="1">
        <f t="shared" si="35"/>
        <v>0</v>
      </c>
      <c r="U176" s="1">
        <f t="shared" si="28"/>
        <v>0</v>
      </c>
      <c r="V176" s="1">
        <f t="shared" si="29"/>
        <v>0</v>
      </c>
    </row>
    <row r="177" spans="1:22">
      <c r="A177" s="5"/>
      <c r="B177" s="1"/>
      <c r="D177" s="1"/>
      <c r="K177" s="1">
        <f t="shared" si="24"/>
        <v>0</v>
      </c>
      <c r="L177" s="1">
        <f t="shared" si="25"/>
        <v>0</v>
      </c>
      <c r="M177" s="1">
        <f t="shared" si="26"/>
        <v>0</v>
      </c>
      <c r="N177" s="1">
        <f t="shared" si="30"/>
        <v>0</v>
      </c>
      <c r="O177" s="1">
        <f t="shared" si="31"/>
        <v>0</v>
      </c>
      <c r="P177" s="1">
        <f t="shared" si="32"/>
        <v>0</v>
      </c>
      <c r="Q177" s="1">
        <f t="shared" si="33"/>
        <v>0</v>
      </c>
      <c r="R177" s="1">
        <f t="shared" si="34"/>
        <v>0</v>
      </c>
      <c r="S177" s="1">
        <f t="shared" si="35"/>
        <v>0</v>
      </c>
      <c r="U177" s="1">
        <f t="shared" si="28"/>
        <v>0</v>
      </c>
      <c r="V177" s="1">
        <f t="shared" si="29"/>
        <v>0</v>
      </c>
    </row>
    <row r="178" spans="1:22">
      <c r="A178" s="5"/>
      <c r="B178" s="1"/>
      <c r="D178" s="1"/>
      <c r="K178" s="1">
        <f t="shared" si="24"/>
        <v>0</v>
      </c>
      <c r="L178" s="1">
        <f t="shared" si="25"/>
        <v>0</v>
      </c>
      <c r="M178" s="1">
        <f t="shared" si="26"/>
        <v>0</v>
      </c>
      <c r="N178" s="1">
        <f t="shared" si="30"/>
        <v>0</v>
      </c>
      <c r="O178" s="1">
        <f t="shared" si="31"/>
        <v>0</v>
      </c>
      <c r="P178" s="1">
        <f t="shared" si="32"/>
        <v>0</v>
      </c>
      <c r="Q178" s="1">
        <f t="shared" si="33"/>
        <v>0</v>
      </c>
      <c r="R178" s="1">
        <f t="shared" si="34"/>
        <v>0</v>
      </c>
      <c r="S178" s="1">
        <f t="shared" si="35"/>
        <v>0</v>
      </c>
      <c r="U178" s="1">
        <f t="shared" si="28"/>
        <v>0</v>
      </c>
      <c r="V178" s="1">
        <f t="shared" si="29"/>
        <v>0</v>
      </c>
    </row>
    <row r="179" spans="1:22">
      <c r="A179" s="5"/>
      <c r="B179" s="1"/>
      <c r="D179" s="1"/>
      <c r="K179" s="1">
        <f t="shared" si="24"/>
        <v>0</v>
      </c>
      <c r="L179" s="1">
        <f t="shared" si="25"/>
        <v>0</v>
      </c>
      <c r="M179" s="1">
        <f t="shared" si="26"/>
        <v>0</v>
      </c>
      <c r="N179" s="1">
        <f t="shared" si="30"/>
        <v>0</v>
      </c>
      <c r="O179" s="1">
        <f t="shared" si="31"/>
        <v>0</v>
      </c>
      <c r="P179" s="1">
        <f t="shared" si="32"/>
        <v>0</v>
      </c>
      <c r="Q179" s="1">
        <f t="shared" si="33"/>
        <v>0</v>
      </c>
      <c r="R179" s="1">
        <f t="shared" si="34"/>
        <v>0</v>
      </c>
      <c r="S179" s="1">
        <f t="shared" si="35"/>
        <v>0</v>
      </c>
      <c r="U179" s="1">
        <f t="shared" si="28"/>
        <v>0</v>
      </c>
      <c r="V179" s="1">
        <f t="shared" si="29"/>
        <v>0</v>
      </c>
    </row>
    <row r="180" spans="1:22">
      <c r="A180" s="5"/>
      <c r="B180" s="1"/>
      <c r="D180" s="1"/>
      <c r="K180" s="1">
        <f t="shared" si="24"/>
        <v>0</v>
      </c>
      <c r="L180" s="1">
        <f t="shared" si="25"/>
        <v>0</v>
      </c>
      <c r="M180" s="1">
        <f t="shared" si="26"/>
        <v>0</v>
      </c>
      <c r="N180" s="1">
        <f t="shared" si="30"/>
        <v>0</v>
      </c>
      <c r="O180" s="1">
        <f t="shared" si="31"/>
        <v>0</v>
      </c>
      <c r="P180" s="1">
        <f t="shared" si="32"/>
        <v>0</v>
      </c>
      <c r="Q180" s="1">
        <f t="shared" si="33"/>
        <v>0</v>
      </c>
      <c r="R180" s="1">
        <f t="shared" si="34"/>
        <v>0</v>
      </c>
      <c r="S180" s="1">
        <f t="shared" si="35"/>
        <v>0</v>
      </c>
      <c r="U180" s="1">
        <f t="shared" si="28"/>
        <v>0</v>
      </c>
      <c r="V180" s="1">
        <f t="shared" si="29"/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80"/>
  <sheetViews>
    <sheetView workbookViewId="0">
      <selection activeCell="I35" sqref="I35"/>
    </sheetView>
  </sheetViews>
  <sheetFormatPr defaultRowHeight="15"/>
  <sheetData>
    <row r="1" spans="1:22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</row>
    <row r="2" spans="1:22">
      <c r="A2" s="5"/>
      <c r="B2" s="4"/>
      <c r="D2" s="1"/>
      <c r="G2" s="6" t="s">
        <v>1</v>
      </c>
      <c r="H2" s="6" t="s">
        <v>0</v>
      </c>
      <c r="I2" s="6"/>
      <c r="K2" s="1">
        <f>IF(E2="lojas",D2,0)</f>
        <v>0</v>
      </c>
      <c r="L2" s="1">
        <f>IF(E2="lanhouse",D2,0)</f>
        <v>0</v>
      </c>
      <c r="M2" s="1">
        <f>IF(E2="celular",D2,0)</f>
        <v>0</v>
      </c>
      <c r="N2" s="1">
        <f>IF(F2="caixa",D2,0)</f>
        <v>0</v>
      </c>
      <c r="O2" s="1">
        <f>IF(F2="bb",D2,0)</f>
        <v>0</v>
      </c>
      <c r="P2" s="1">
        <f>IF(F2="bradesco",D2,0)</f>
        <v>0</v>
      </c>
      <c r="Q2" s="1">
        <f>IF(F2="banco real",D2,0)</f>
        <v>0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</row>
    <row r="3" spans="1:22" ht="15.75">
      <c r="A3" s="5"/>
      <c r="B3" s="4"/>
      <c r="D3" s="1"/>
      <c r="G3" s="8">
        <f>SUM(D2:D180)</f>
        <v>0</v>
      </c>
      <c r="H3" s="7">
        <f>SUM(B2:B180)</f>
        <v>0</v>
      </c>
      <c r="I3" s="12">
        <f>SUM(G3-H3)</f>
        <v>0</v>
      </c>
      <c r="K3" s="1">
        <f t="shared" ref="K3:K66" si="0">IF(E3="lojas",D3,0)</f>
        <v>0</v>
      </c>
      <c r="L3" s="1">
        <f t="shared" ref="L3:L66" si="1">IF(E3="lanhouse",D3,0)</f>
        <v>0</v>
      </c>
      <c r="M3" s="1">
        <f t="shared" ref="M3:M66" si="2">IF(E3="celular",D3,0)</f>
        <v>0</v>
      </c>
      <c r="N3" s="1">
        <f t="shared" ref="N3:N66" si="3">IF(F3="caixa",D3,0)</f>
        <v>0</v>
      </c>
      <c r="O3" s="1">
        <f>IF(F3="bb",D3,0)</f>
        <v>0</v>
      </c>
      <c r="P3" s="1">
        <f t="shared" ref="P3:P66" si="4">IF(F3="bradesco",D3,0)</f>
        <v>0</v>
      </c>
      <c r="Q3" s="1">
        <f t="shared" ref="Q3:Q66" si="5">IF(F3="banco real",D3,0)</f>
        <v>0</v>
      </c>
      <c r="R3" s="1">
        <f t="shared" ref="R3:R66" si="6">IF(F3="itau",D3,0)</f>
        <v>0</v>
      </c>
      <c r="S3" s="1">
        <f t="shared" ref="S3:S66" si="7">IF(F3="pseg",D3,0)</f>
        <v>0</v>
      </c>
      <c r="T3" s="1">
        <f t="shared" ref="T3:T66" si="8">IF(C3="pessoal",B3,0)</f>
        <v>0</v>
      </c>
      <c r="U3" s="1">
        <f t="shared" ref="U3:U66" si="9">IF(E3="dominios",D3,0)</f>
        <v>0</v>
      </c>
      <c r="V3" s="1">
        <f t="shared" ref="V3:V66" si="10">IF(C3="publicidade",B3,0)</f>
        <v>0</v>
      </c>
    </row>
    <row r="4" spans="1:22">
      <c r="A4" s="5"/>
      <c r="B4" s="1"/>
      <c r="D4" s="1"/>
      <c r="H4" t="s">
        <v>1</v>
      </c>
      <c r="I4" t="s">
        <v>0</v>
      </c>
      <c r="K4" s="1">
        <f t="shared" si="0"/>
        <v>0</v>
      </c>
      <c r="L4" s="1">
        <f t="shared" si="1"/>
        <v>0</v>
      </c>
      <c r="M4" s="1">
        <f t="shared" si="2"/>
        <v>0</v>
      </c>
      <c r="N4" s="1">
        <f t="shared" si="3"/>
        <v>0</v>
      </c>
      <c r="O4" s="1">
        <f t="shared" ref="O4:O66" si="11">IF(F4="bb",D4,0)</f>
        <v>0</v>
      </c>
      <c r="P4" s="1">
        <f t="shared" si="4"/>
        <v>0</v>
      </c>
      <c r="Q4" s="1">
        <f t="shared" si="5"/>
        <v>0</v>
      </c>
      <c r="R4" s="1">
        <f t="shared" si="6"/>
        <v>0</v>
      </c>
      <c r="S4" s="1">
        <f t="shared" si="7"/>
        <v>0</v>
      </c>
      <c r="T4" s="1">
        <f t="shared" si="8"/>
        <v>0</v>
      </c>
      <c r="U4" s="1">
        <f t="shared" si="9"/>
        <v>0</v>
      </c>
      <c r="V4" s="1">
        <f t="shared" si="10"/>
        <v>0</v>
      </c>
    </row>
    <row r="5" spans="1:22">
      <c r="A5" s="5"/>
      <c r="B5" s="1"/>
      <c r="D5" s="1"/>
      <c r="H5" s="11">
        <f>SUM(L2:L180)</f>
        <v>0</v>
      </c>
      <c r="J5" s="17" t="s">
        <v>19</v>
      </c>
      <c r="K5" s="1">
        <f t="shared" si="0"/>
        <v>0</v>
      </c>
      <c r="L5" s="1">
        <f t="shared" si="1"/>
        <v>0</v>
      </c>
      <c r="M5" s="1">
        <f t="shared" si="2"/>
        <v>0</v>
      </c>
      <c r="N5" s="1">
        <f t="shared" si="3"/>
        <v>0</v>
      </c>
      <c r="O5" s="1">
        <f t="shared" si="11"/>
        <v>0</v>
      </c>
      <c r="P5" s="1">
        <f t="shared" si="4"/>
        <v>0</v>
      </c>
      <c r="Q5" s="1">
        <f t="shared" si="5"/>
        <v>0</v>
      </c>
      <c r="R5" s="1">
        <f t="shared" si="6"/>
        <v>0</v>
      </c>
      <c r="S5" s="1">
        <f t="shared" si="7"/>
        <v>0</v>
      </c>
      <c r="T5" s="1">
        <f t="shared" si="8"/>
        <v>0</v>
      </c>
      <c r="U5" s="1">
        <f t="shared" si="9"/>
        <v>0</v>
      </c>
      <c r="V5" s="1">
        <f t="shared" si="10"/>
        <v>0</v>
      </c>
    </row>
    <row r="6" spans="1:22">
      <c r="A6" s="5"/>
      <c r="B6" s="1"/>
      <c r="D6" s="1"/>
      <c r="H6" s="10">
        <f>SUM(K2:K180)</f>
        <v>0</v>
      </c>
      <c r="J6" s="18" t="s">
        <v>20</v>
      </c>
      <c r="K6" s="1">
        <f t="shared" si="0"/>
        <v>0</v>
      </c>
      <c r="L6" s="1">
        <f t="shared" si="1"/>
        <v>0</v>
      </c>
      <c r="M6" s="1">
        <f t="shared" si="2"/>
        <v>0</v>
      </c>
      <c r="N6" s="1">
        <f t="shared" si="3"/>
        <v>0</v>
      </c>
      <c r="O6" s="1">
        <f t="shared" si="11"/>
        <v>0</v>
      </c>
      <c r="P6" s="1">
        <f t="shared" si="4"/>
        <v>0</v>
      </c>
      <c r="Q6" s="1">
        <f t="shared" si="5"/>
        <v>0</v>
      </c>
      <c r="R6" s="1">
        <f t="shared" si="6"/>
        <v>0</v>
      </c>
      <c r="S6" s="1">
        <f t="shared" si="7"/>
        <v>0</v>
      </c>
      <c r="T6" s="1">
        <f t="shared" si="8"/>
        <v>0</v>
      </c>
      <c r="U6" s="1">
        <f t="shared" si="9"/>
        <v>0</v>
      </c>
      <c r="V6" s="1">
        <f t="shared" si="10"/>
        <v>0</v>
      </c>
    </row>
    <row r="7" spans="1:22">
      <c r="A7" s="5"/>
      <c r="B7" s="1"/>
      <c r="D7" s="1"/>
      <c r="G7" s="9"/>
      <c r="H7" s="1">
        <f>SUM(M2:M180)</f>
        <v>0</v>
      </c>
      <c r="J7" t="s">
        <v>21</v>
      </c>
      <c r="K7" s="1">
        <f t="shared" si="0"/>
        <v>0</v>
      </c>
      <c r="L7" s="1">
        <f t="shared" si="1"/>
        <v>0</v>
      </c>
      <c r="M7" s="1">
        <f t="shared" si="2"/>
        <v>0</v>
      </c>
      <c r="N7" s="1">
        <f t="shared" si="3"/>
        <v>0</v>
      </c>
      <c r="O7" s="1">
        <f t="shared" si="11"/>
        <v>0</v>
      </c>
      <c r="P7" s="1">
        <f t="shared" si="4"/>
        <v>0</v>
      </c>
      <c r="Q7" s="1">
        <f t="shared" si="5"/>
        <v>0</v>
      </c>
      <c r="R7" s="1">
        <f t="shared" si="6"/>
        <v>0</v>
      </c>
      <c r="S7" s="1">
        <f t="shared" si="7"/>
        <v>0</v>
      </c>
      <c r="T7" s="1">
        <f t="shared" si="8"/>
        <v>0</v>
      </c>
      <c r="U7" s="1">
        <f t="shared" si="9"/>
        <v>0</v>
      </c>
      <c r="V7" s="1">
        <f t="shared" si="10"/>
        <v>0</v>
      </c>
    </row>
    <row r="8" spans="1:22">
      <c r="A8" s="5"/>
      <c r="B8" s="1"/>
      <c r="D8" s="1"/>
      <c r="G8" s="13"/>
      <c r="H8" s="14">
        <f>SUM(U2:U180)</f>
        <v>0</v>
      </c>
      <c r="J8" s="19" t="s">
        <v>56</v>
      </c>
      <c r="K8" s="1">
        <f t="shared" si="0"/>
        <v>0</v>
      </c>
      <c r="L8" s="1">
        <f t="shared" si="1"/>
        <v>0</v>
      </c>
      <c r="M8" s="1">
        <f t="shared" si="2"/>
        <v>0</v>
      </c>
      <c r="N8" s="1">
        <f t="shared" si="3"/>
        <v>0</v>
      </c>
      <c r="O8" s="1">
        <f t="shared" si="11"/>
        <v>0</v>
      </c>
      <c r="P8" s="1">
        <f t="shared" si="4"/>
        <v>0</v>
      </c>
      <c r="Q8" s="1">
        <f t="shared" si="5"/>
        <v>0</v>
      </c>
      <c r="R8" s="1">
        <f t="shared" si="6"/>
        <v>0</v>
      </c>
      <c r="S8" s="1">
        <f t="shared" si="7"/>
        <v>0</v>
      </c>
      <c r="T8" s="1">
        <f t="shared" si="8"/>
        <v>0</v>
      </c>
      <c r="U8" s="1">
        <f t="shared" si="9"/>
        <v>0</v>
      </c>
      <c r="V8" s="1">
        <f t="shared" si="10"/>
        <v>0</v>
      </c>
    </row>
    <row r="9" spans="1:22">
      <c r="A9" s="5"/>
      <c r="B9" s="4"/>
      <c r="D9" s="1"/>
      <c r="G9" s="1"/>
      <c r="J9" t="s">
        <v>25</v>
      </c>
      <c r="K9" s="1">
        <f t="shared" si="0"/>
        <v>0</v>
      </c>
      <c r="L9" s="1">
        <f t="shared" si="1"/>
        <v>0</v>
      </c>
      <c r="M9" s="1">
        <f t="shared" si="2"/>
        <v>0</v>
      </c>
      <c r="N9" s="1">
        <f t="shared" si="3"/>
        <v>0</v>
      </c>
      <c r="O9" s="1">
        <f t="shared" si="11"/>
        <v>0</v>
      </c>
      <c r="P9" s="1">
        <f t="shared" si="4"/>
        <v>0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0</v>
      </c>
      <c r="U9" s="1">
        <f t="shared" si="9"/>
        <v>0</v>
      </c>
      <c r="V9" s="1">
        <f t="shared" si="10"/>
        <v>0</v>
      </c>
    </row>
    <row r="10" spans="1:22">
      <c r="A10" s="5"/>
      <c r="B10" s="4"/>
      <c r="D10" s="1"/>
      <c r="G10" s="1"/>
      <c r="H10" t="s">
        <v>7</v>
      </c>
      <c r="I10" s="13">
        <f>SUM(N2:N180)</f>
        <v>0</v>
      </c>
      <c r="K10" s="1">
        <f t="shared" si="0"/>
        <v>0</v>
      </c>
      <c r="L10" s="1">
        <f t="shared" si="1"/>
        <v>0</v>
      </c>
      <c r="M10" s="1">
        <f t="shared" si="2"/>
        <v>0</v>
      </c>
      <c r="N10" s="1">
        <f t="shared" si="3"/>
        <v>0</v>
      </c>
      <c r="O10" s="1">
        <f t="shared" si="11"/>
        <v>0</v>
      </c>
      <c r="P10" s="1">
        <f t="shared" si="4"/>
        <v>0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0</v>
      </c>
      <c r="U10" s="1">
        <f t="shared" si="9"/>
        <v>0</v>
      </c>
      <c r="V10" s="1">
        <f t="shared" si="10"/>
        <v>0</v>
      </c>
    </row>
    <row r="11" spans="1:22">
      <c r="A11" s="5"/>
      <c r="B11" s="1"/>
      <c r="D11" s="1"/>
      <c r="G11" s="1"/>
      <c r="H11" t="s">
        <v>6</v>
      </c>
      <c r="I11" s="13">
        <f>SUM(O2:O180)</f>
        <v>0</v>
      </c>
      <c r="K11" s="1">
        <f t="shared" si="0"/>
        <v>0</v>
      </c>
      <c r="L11" s="1">
        <f t="shared" si="1"/>
        <v>0</v>
      </c>
      <c r="M11" s="1">
        <f t="shared" si="2"/>
        <v>0</v>
      </c>
      <c r="N11" s="1">
        <f t="shared" si="3"/>
        <v>0</v>
      </c>
      <c r="O11" s="1">
        <f t="shared" si="11"/>
        <v>0</v>
      </c>
      <c r="P11" s="1">
        <f t="shared" si="4"/>
        <v>0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0</v>
      </c>
      <c r="U11" s="1">
        <f t="shared" si="9"/>
        <v>0</v>
      </c>
      <c r="V11" s="1">
        <f t="shared" si="10"/>
        <v>0</v>
      </c>
    </row>
    <row r="12" spans="1:22">
      <c r="A12" s="5"/>
      <c r="B12" s="1"/>
      <c r="D12" s="1"/>
      <c r="G12" s="1"/>
      <c r="H12" t="s">
        <v>5</v>
      </c>
      <c r="I12" s="13">
        <f>SUM(P2:P80)</f>
        <v>0</v>
      </c>
      <c r="K12" s="1">
        <f t="shared" si="0"/>
        <v>0</v>
      </c>
      <c r="L12" s="1">
        <f t="shared" si="1"/>
        <v>0</v>
      </c>
      <c r="M12" s="1">
        <f t="shared" si="2"/>
        <v>0</v>
      </c>
      <c r="N12" s="1">
        <f t="shared" si="3"/>
        <v>0</v>
      </c>
      <c r="O12" s="1">
        <f t="shared" si="11"/>
        <v>0</v>
      </c>
      <c r="P12" s="1">
        <f t="shared" si="4"/>
        <v>0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0</v>
      </c>
      <c r="U12" s="1">
        <f t="shared" si="9"/>
        <v>0</v>
      </c>
      <c r="V12" s="1">
        <f t="shared" si="10"/>
        <v>0</v>
      </c>
    </row>
    <row r="13" spans="1:22">
      <c r="A13" s="5"/>
      <c r="B13" s="1"/>
      <c r="D13" s="1"/>
      <c r="G13" s="1"/>
      <c r="H13" t="s">
        <v>13</v>
      </c>
      <c r="I13" s="13">
        <f>SUM(Q2:Q189)</f>
        <v>0</v>
      </c>
      <c r="K13" s="1">
        <f t="shared" si="0"/>
        <v>0</v>
      </c>
      <c r="L13" s="1">
        <f t="shared" si="1"/>
        <v>0</v>
      </c>
      <c r="M13" s="1">
        <f t="shared" si="2"/>
        <v>0</v>
      </c>
      <c r="N13" s="1">
        <f t="shared" si="3"/>
        <v>0</v>
      </c>
      <c r="O13" s="1">
        <f t="shared" si="11"/>
        <v>0</v>
      </c>
      <c r="P13" s="1">
        <f t="shared" si="4"/>
        <v>0</v>
      </c>
      <c r="Q13" s="1">
        <f t="shared" si="5"/>
        <v>0</v>
      </c>
      <c r="R13" s="1">
        <f t="shared" si="6"/>
        <v>0</v>
      </c>
      <c r="S13" s="1">
        <f t="shared" si="7"/>
        <v>0</v>
      </c>
      <c r="T13" s="1">
        <f t="shared" si="8"/>
        <v>0</v>
      </c>
      <c r="U13" s="1">
        <f t="shared" si="9"/>
        <v>0</v>
      </c>
      <c r="V13" s="1">
        <f t="shared" si="10"/>
        <v>0</v>
      </c>
    </row>
    <row r="14" spans="1:22">
      <c r="A14" s="5"/>
      <c r="B14" s="4"/>
      <c r="D14" s="1"/>
      <c r="G14" s="1"/>
      <c r="H14" t="s">
        <v>8</v>
      </c>
      <c r="I14" s="13">
        <f>SUM(R2:R189)</f>
        <v>0</v>
      </c>
      <c r="K14" s="1">
        <f t="shared" si="0"/>
        <v>0</v>
      </c>
      <c r="L14" s="1">
        <f t="shared" si="1"/>
        <v>0</v>
      </c>
      <c r="M14" s="1">
        <f t="shared" si="2"/>
        <v>0</v>
      </c>
      <c r="N14" s="1">
        <f t="shared" si="3"/>
        <v>0</v>
      </c>
      <c r="O14" s="1">
        <f t="shared" si="11"/>
        <v>0</v>
      </c>
      <c r="P14" s="1">
        <f t="shared" si="4"/>
        <v>0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0</v>
      </c>
      <c r="U14" s="1">
        <f t="shared" si="9"/>
        <v>0</v>
      </c>
      <c r="V14" s="1">
        <f t="shared" si="10"/>
        <v>0</v>
      </c>
    </row>
    <row r="15" spans="1:22">
      <c r="A15" s="5"/>
      <c r="B15" s="4"/>
      <c r="D15" s="1"/>
      <c r="G15" s="1"/>
      <c r="H15" t="s">
        <v>33</v>
      </c>
      <c r="I15" s="13">
        <f>SUM(S2:S199)</f>
        <v>0</v>
      </c>
      <c r="K15" s="1">
        <f t="shared" si="0"/>
        <v>0</v>
      </c>
      <c r="L15" s="1">
        <f t="shared" si="1"/>
        <v>0</v>
      </c>
      <c r="M15" s="1">
        <f t="shared" si="2"/>
        <v>0</v>
      </c>
      <c r="N15" s="1">
        <f t="shared" si="3"/>
        <v>0</v>
      </c>
      <c r="O15" s="1">
        <f t="shared" si="11"/>
        <v>0</v>
      </c>
      <c r="P15" s="1">
        <f t="shared" si="4"/>
        <v>0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0</v>
      </c>
      <c r="U15" s="1">
        <f t="shared" si="9"/>
        <v>0</v>
      </c>
      <c r="V15" s="1">
        <f t="shared" si="10"/>
        <v>0</v>
      </c>
    </row>
    <row r="16" spans="1:22">
      <c r="A16" s="5"/>
      <c r="B16" s="1"/>
      <c r="D16" s="1"/>
      <c r="G16" s="1"/>
      <c r="I16" s="13">
        <f>SUM(I10:I15)</f>
        <v>0</v>
      </c>
      <c r="K16" s="1">
        <f t="shared" si="0"/>
        <v>0</v>
      </c>
      <c r="L16" s="1">
        <f t="shared" si="1"/>
        <v>0</v>
      </c>
      <c r="M16" s="1">
        <f t="shared" si="2"/>
        <v>0</v>
      </c>
      <c r="N16" s="1">
        <f t="shared" si="3"/>
        <v>0</v>
      </c>
      <c r="O16" s="1">
        <f t="shared" si="11"/>
        <v>0</v>
      </c>
      <c r="P16" s="1">
        <f t="shared" si="4"/>
        <v>0</v>
      </c>
      <c r="Q16" s="1">
        <f t="shared" si="5"/>
        <v>0</v>
      </c>
      <c r="R16" s="1">
        <f t="shared" si="6"/>
        <v>0</v>
      </c>
      <c r="S16" s="1">
        <f t="shared" si="7"/>
        <v>0</v>
      </c>
      <c r="T16" s="1">
        <f t="shared" si="8"/>
        <v>0</v>
      </c>
      <c r="U16" s="1">
        <f t="shared" si="9"/>
        <v>0</v>
      </c>
      <c r="V16" s="1">
        <f t="shared" si="10"/>
        <v>0</v>
      </c>
    </row>
    <row r="17" spans="1:22">
      <c r="A17" s="5"/>
      <c r="B17" s="1"/>
      <c r="D17" s="1"/>
      <c r="G17" s="1"/>
      <c r="K17" s="1">
        <f t="shared" si="0"/>
        <v>0</v>
      </c>
      <c r="L17" s="1">
        <f t="shared" si="1"/>
        <v>0</v>
      </c>
      <c r="M17" s="1">
        <f t="shared" si="2"/>
        <v>0</v>
      </c>
      <c r="N17" s="1">
        <f t="shared" si="3"/>
        <v>0</v>
      </c>
      <c r="O17" s="1">
        <f t="shared" si="11"/>
        <v>0</v>
      </c>
      <c r="P17" s="1">
        <f t="shared" si="4"/>
        <v>0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0</v>
      </c>
      <c r="U17" s="1">
        <f t="shared" si="9"/>
        <v>0</v>
      </c>
      <c r="V17" s="1">
        <f t="shared" si="10"/>
        <v>0</v>
      </c>
    </row>
    <row r="18" spans="1:22">
      <c r="A18" s="5"/>
      <c r="B18" s="4"/>
      <c r="D18" s="1"/>
      <c r="G18" s="1"/>
      <c r="H18" t="s">
        <v>51</v>
      </c>
      <c r="I18" s="7">
        <f>SUM(T2:T151)</f>
        <v>0</v>
      </c>
      <c r="K18" s="1">
        <f t="shared" si="0"/>
        <v>0</v>
      </c>
      <c r="L18" s="1">
        <f t="shared" si="1"/>
        <v>0</v>
      </c>
      <c r="M18" s="1">
        <f t="shared" si="2"/>
        <v>0</v>
      </c>
      <c r="N18" s="1">
        <f t="shared" si="3"/>
        <v>0</v>
      </c>
      <c r="O18" s="1">
        <f t="shared" si="11"/>
        <v>0</v>
      </c>
      <c r="P18" s="1">
        <f t="shared" si="4"/>
        <v>0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0</v>
      </c>
      <c r="U18" s="1">
        <f t="shared" si="9"/>
        <v>0</v>
      </c>
      <c r="V18" s="1">
        <f t="shared" si="10"/>
        <v>0</v>
      </c>
    </row>
    <row r="19" spans="1:22">
      <c r="A19" s="5"/>
      <c r="B19" s="4"/>
      <c r="D19" s="1"/>
      <c r="G19" s="1"/>
      <c r="H19" t="s">
        <v>126</v>
      </c>
      <c r="I19" s="7">
        <f>SUM(V2:V180)</f>
        <v>0</v>
      </c>
      <c r="K19" s="1">
        <f t="shared" si="0"/>
        <v>0</v>
      </c>
      <c r="L19" s="1">
        <f t="shared" si="1"/>
        <v>0</v>
      </c>
      <c r="M19" s="1">
        <f t="shared" si="2"/>
        <v>0</v>
      </c>
      <c r="N19" s="1">
        <f t="shared" si="3"/>
        <v>0</v>
      </c>
      <c r="O19" s="1">
        <f t="shared" si="11"/>
        <v>0</v>
      </c>
      <c r="P19" s="1">
        <f t="shared" si="4"/>
        <v>0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0</v>
      </c>
      <c r="U19" s="1">
        <f t="shared" si="9"/>
        <v>0</v>
      </c>
      <c r="V19" s="1">
        <f t="shared" si="10"/>
        <v>0</v>
      </c>
    </row>
    <row r="20" spans="1:22">
      <c r="A20" s="5"/>
      <c r="B20" s="1"/>
      <c r="D20" s="1"/>
      <c r="K20" s="1">
        <f t="shared" si="0"/>
        <v>0</v>
      </c>
      <c r="L20" s="1">
        <f t="shared" si="1"/>
        <v>0</v>
      </c>
      <c r="M20" s="1">
        <f t="shared" si="2"/>
        <v>0</v>
      </c>
      <c r="N20" s="1">
        <f t="shared" si="3"/>
        <v>0</v>
      </c>
      <c r="O20" s="1">
        <f t="shared" si="11"/>
        <v>0</v>
      </c>
      <c r="P20" s="1">
        <f t="shared" si="4"/>
        <v>0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0</v>
      </c>
      <c r="U20" s="1">
        <f t="shared" si="9"/>
        <v>0</v>
      </c>
      <c r="V20" s="1">
        <f t="shared" si="10"/>
        <v>0</v>
      </c>
    </row>
    <row r="21" spans="1:22">
      <c r="A21" s="5"/>
      <c r="B21" s="1"/>
      <c r="D21" s="1"/>
      <c r="G21" s="1"/>
      <c r="K21" s="1">
        <f t="shared" si="0"/>
        <v>0</v>
      </c>
      <c r="L21" s="1">
        <f t="shared" si="1"/>
        <v>0</v>
      </c>
      <c r="M21" s="1">
        <f t="shared" si="2"/>
        <v>0</v>
      </c>
      <c r="N21" s="1">
        <f t="shared" si="3"/>
        <v>0</v>
      </c>
      <c r="O21" s="1">
        <f t="shared" si="11"/>
        <v>0</v>
      </c>
      <c r="P21" s="1">
        <f t="shared" si="4"/>
        <v>0</v>
      </c>
      <c r="Q21" s="1">
        <f t="shared" si="5"/>
        <v>0</v>
      </c>
      <c r="R21" s="1">
        <f t="shared" si="6"/>
        <v>0</v>
      </c>
      <c r="S21" s="1">
        <f t="shared" si="7"/>
        <v>0</v>
      </c>
      <c r="T21" s="1">
        <f t="shared" si="8"/>
        <v>0</v>
      </c>
      <c r="U21" s="1">
        <f t="shared" si="9"/>
        <v>0</v>
      </c>
      <c r="V21" s="1">
        <f t="shared" si="10"/>
        <v>0</v>
      </c>
    </row>
    <row r="22" spans="1:22">
      <c r="A22" s="5"/>
      <c r="B22" s="4"/>
      <c r="D22" s="1"/>
      <c r="G22" s="1"/>
      <c r="K22" s="1">
        <f t="shared" si="0"/>
        <v>0</v>
      </c>
      <c r="L22" s="1">
        <f t="shared" si="1"/>
        <v>0</v>
      </c>
      <c r="M22" s="1">
        <f t="shared" si="2"/>
        <v>0</v>
      </c>
      <c r="N22" s="1">
        <f t="shared" si="3"/>
        <v>0</v>
      </c>
      <c r="O22" s="1">
        <f t="shared" si="11"/>
        <v>0</v>
      </c>
      <c r="P22" s="1">
        <f t="shared" si="4"/>
        <v>0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0</v>
      </c>
      <c r="U22" s="1">
        <f t="shared" si="9"/>
        <v>0</v>
      </c>
      <c r="V22" s="1">
        <f t="shared" si="10"/>
        <v>0</v>
      </c>
    </row>
    <row r="23" spans="1:22">
      <c r="A23" s="5"/>
      <c r="B23" s="4"/>
      <c r="D23" s="1"/>
      <c r="G23" s="1"/>
      <c r="K23" s="1">
        <f t="shared" si="0"/>
        <v>0</v>
      </c>
      <c r="L23" s="1">
        <f t="shared" si="1"/>
        <v>0</v>
      </c>
      <c r="M23" s="1">
        <f t="shared" si="2"/>
        <v>0</v>
      </c>
      <c r="N23" s="1">
        <f t="shared" si="3"/>
        <v>0</v>
      </c>
      <c r="O23" s="1">
        <f t="shared" si="11"/>
        <v>0</v>
      </c>
      <c r="P23" s="1">
        <f t="shared" si="4"/>
        <v>0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0</v>
      </c>
      <c r="U23" s="1">
        <f t="shared" si="9"/>
        <v>0</v>
      </c>
      <c r="V23" s="1">
        <f t="shared" si="10"/>
        <v>0</v>
      </c>
    </row>
    <row r="24" spans="1:22">
      <c r="A24" s="5"/>
      <c r="B24" s="4"/>
      <c r="D24" s="1"/>
      <c r="G24" s="1"/>
      <c r="K24" s="1">
        <f t="shared" si="0"/>
        <v>0</v>
      </c>
      <c r="L24" s="1">
        <f t="shared" si="1"/>
        <v>0</v>
      </c>
      <c r="M24" s="1">
        <f t="shared" si="2"/>
        <v>0</v>
      </c>
      <c r="N24" s="1">
        <f t="shared" si="3"/>
        <v>0</v>
      </c>
      <c r="O24" s="1">
        <f t="shared" si="11"/>
        <v>0</v>
      </c>
      <c r="P24" s="1">
        <f t="shared" si="4"/>
        <v>0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0</v>
      </c>
      <c r="U24" s="1">
        <f t="shared" si="9"/>
        <v>0</v>
      </c>
      <c r="V24" s="1">
        <f t="shared" si="10"/>
        <v>0</v>
      </c>
    </row>
    <row r="25" spans="1:22">
      <c r="A25" s="5"/>
      <c r="B25" s="4"/>
      <c r="D25" s="1"/>
      <c r="G25" s="1"/>
      <c r="K25" s="1">
        <f t="shared" si="0"/>
        <v>0</v>
      </c>
      <c r="L25" s="1">
        <f t="shared" si="1"/>
        <v>0</v>
      </c>
      <c r="M25" s="1">
        <f t="shared" si="2"/>
        <v>0</v>
      </c>
      <c r="N25" s="1">
        <f t="shared" si="3"/>
        <v>0</v>
      </c>
      <c r="O25" s="1">
        <f t="shared" si="11"/>
        <v>0</v>
      </c>
      <c r="P25" s="1">
        <f t="shared" si="4"/>
        <v>0</v>
      </c>
      <c r="Q25" s="1">
        <f t="shared" si="5"/>
        <v>0</v>
      </c>
      <c r="R25" s="1">
        <f t="shared" si="6"/>
        <v>0</v>
      </c>
      <c r="S25" s="1">
        <f t="shared" si="7"/>
        <v>0</v>
      </c>
      <c r="T25" s="1">
        <f t="shared" si="8"/>
        <v>0</v>
      </c>
      <c r="U25" s="1">
        <f t="shared" si="9"/>
        <v>0</v>
      </c>
      <c r="V25" s="1">
        <f t="shared" si="10"/>
        <v>0</v>
      </c>
    </row>
    <row r="26" spans="1:22">
      <c r="A26" s="5"/>
      <c r="B26" s="1"/>
      <c r="D26" s="1"/>
      <c r="G26" s="1"/>
      <c r="K26" s="1">
        <f t="shared" si="0"/>
        <v>0</v>
      </c>
      <c r="L26" s="1">
        <f t="shared" si="1"/>
        <v>0</v>
      </c>
      <c r="M26" s="1">
        <f t="shared" si="2"/>
        <v>0</v>
      </c>
      <c r="N26" s="1">
        <f t="shared" si="3"/>
        <v>0</v>
      </c>
      <c r="O26" s="1">
        <f t="shared" si="11"/>
        <v>0</v>
      </c>
      <c r="P26" s="1">
        <f t="shared" si="4"/>
        <v>0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0</v>
      </c>
      <c r="U26" s="1">
        <f t="shared" si="9"/>
        <v>0</v>
      </c>
      <c r="V26" s="1">
        <f t="shared" si="10"/>
        <v>0</v>
      </c>
    </row>
    <row r="27" spans="1:22">
      <c r="A27" s="5"/>
      <c r="B27" s="1"/>
      <c r="D27" s="1"/>
      <c r="G27" s="1"/>
      <c r="K27" s="1">
        <f t="shared" si="0"/>
        <v>0</v>
      </c>
      <c r="L27" s="1">
        <f t="shared" si="1"/>
        <v>0</v>
      </c>
      <c r="M27" s="1">
        <f t="shared" si="2"/>
        <v>0</v>
      </c>
      <c r="N27" s="1">
        <f t="shared" si="3"/>
        <v>0</v>
      </c>
      <c r="O27" s="1">
        <f t="shared" si="11"/>
        <v>0</v>
      </c>
      <c r="P27" s="1">
        <f t="shared" si="4"/>
        <v>0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0</v>
      </c>
      <c r="U27" s="1">
        <f t="shared" si="9"/>
        <v>0</v>
      </c>
      <c r="V27" s="1">
        <f t="shared" si="10"/>
        <v>0</v>
      </c>
    </row>
    <row r="28" spans="1:22">
      <c r="A28" s="5"/>
      <c r="B28" s="1"/>
      <c r="D28" s="1"/>
      <c r="G28" s="1"/>
      <c r="K28" s="1">
        <f t="shared" si="0"/>
        <v>0</v>
      </c>
      <c r="L28" s="1">
        <f t="shared" si="1"/>
        <v>0</v>
      </c>
      <c r="M28" s="1">
        <f t="shared" si="2"/>
        <v>0</v>
      </c>
      <c r="N28" s="1">
        <f t="shared" si="3"/>
        <v>0</v>
      </c>
      <c r="O28" s="1">
        <f t="shared" si="11"/>
        <v>0</v>
      </c>
      <c r="P28" s="1">
        <f t="shared" si="4"/>
        <v>0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0</v>
      </c>
      <c r="U28" s="1">
        <f t="shared" si="9"/>
        <v>0</v>
      </c>
      <c r="V28" s="1">
        <f t="shared" si="10"/>
        <v>0</v>
      </c>
    </row>
    <row r="29" spans="1:22">
      <c r="A29" s="5"/>
      <c r="B29" s="1"/>
      <c r="D29" s="1"/>
      <c r="G29" s="13"/>
      <c r="K29" s="1">
        <f t="shared" si="0"/>
        <v>0</v>
      </c>
      <c r="L29" s="1">
        <f t="shared" si="1"/>
        <v>0</v>
      </c>
      <c r="M29" s="1">
        <f t="shared" si="2"/>
        <v>0</v>
      </c>
      <c r="N29" s="1">
        <f t="shared" si="3"/>
        <v>0</v>
      </c>
      <c r="O29" s="1">
        <f t="shared" si="11"/>
        <v>0</v>
      </c>
      <c r="P29" s="1">
        <f t="shared" si="4"/>
        <v>0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0</v>
      </c>
      <c r="U29" s="1">
        <f t="shared" si="9"/>
        <v>0</v>
      </c>
      <c r="V29" s="1">
        <f t="shared" si="10"/>
        <v>0</v>
      </c>
    </row>
    <row r="30" spans="1:22">
      <c r="A30" s="5"/>
      <c r="B30" s="1"/>
      <c r="D30" s="1"/>
      <c r="G30" s="13"/>
      <c r="K30" s="1">
        <f t="shared" si="0"/>
        <v>0</v>
      </c>
      <c r="L30" s="1">
        <f t="shared" si="1"/>
        <v>0</v>
      </c>
      <c r="M30" s="1">
        <f t="shared" si="2"/>
        <v>0</v>
      </c>
      <c r="N30" s="1">
        <f t="shared" si="3"/>
        <v>0</v>
      </c>
      <c r="O30" s="1">
        <f t="shared" si="11"/>
        <v>0</v>
      </c>
      <c r="P30" s="1">
        <f t="shared" si="4"/>
        <v>0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0</v>
      </c>
      <c r="U30" s="1">
        <f t="shared" si="9"/>
        <v>0</v>
      </c>
      <c r="V30" s="1">
        <f t="shared" si="10"/>
        <v>0</v>
      </c>
    </row>
    <row r="31" spans="1:22">
      <c r="A31" s="5"/>
      <c r="B31" s="1"/>
      <c r="D31" s="1"/>
      <c r="G31" s="13"/>
      <c r="K31" s="1">
        <f t="shared" si="0"/>
        <v>0</v>
      </c>
      <c r="L31" s="1">
        <f t="shared" si="1"/>
        <v>0</v>
      </c>
      <c r="M31" s="1">
        <f t="shared" si="2"/>
        <v>0</v>
      </c>
      <c r="N31" s="1">
        <f t="shared" si="3"/>
        <v>0</v>
      </c>
      <c r="O31" s="1">
        <f t="shared" si="11"/>
        <v>0</v>
      </c>
      <c r="P31" s="1">
        <f t="shared" si="4"/>
        <v>0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0</v>
      </c>
      <c r="U31" s="1">
        <f t="shared" si="9"/>
        <v>0</v>
      </c>
      <c r="V31" s="1">
        <f t="shared" si="10"/>
        <v>0</v>
      </c>
    </row>
    <row r="32" spans="1:22">
      <c r="A32" s="5"/>
      <c r="B32" s="1"/>
      <c r="D32" s="1"/>
      <c r="G32" s="13"/>
      <c r="K32" s="1">
        <f t="shared" si="0"/>
        <v>0</v>
      </c>
      <c r="L32" s="1">
        <f t="shared" si="1"/>
        <v>0</v>
      </c>
      <c r="M32" s="1">
        <f t="shared" si="2"/>
        <v>0</v>
      </c>
      <c r="N32" s="1">
        <f t="shared" si="3"/>
        <v>0</v>
      </c>
      <c r="O32" s="1">
        <f t="shared" si="11"/>
        <v>0</v>
      </c>
      <c r="P32" s="1">
        <f t="shared" si="4"/>
        <v>0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0</v>
      </c>
      <c r="U32" s="1">
        <f t="shared" si="9"/>
        <v>0</v>
      </c>
      <c r="V32" s="1">
        <f t="shared" si="10"/>
        <v>0</v>
      </c>
    </row>
    <row r="33" spans="1:22">
      <c r="A33" s="5"/>
      <c r="B33" s="1"/>
      <c r="D33" s="1"/>
      <c r="G33" s="13"/>
      <c r="K33" s="1">
        <f t="shared" si="0"/>
        <v>0</v>
      </c>
      <c r="L33" s="1">
        <f t="shared" si="1"/>
        <v>0</v>
      </c>
      <c r="M33" s="1">
        <f t="shared" si="2"/>
        <v>0</v>
      </c>
      <c r="N33" s="1">
        <f t="shared" si="3"/>
        <v>0</v>
      </c>
      <c r="O33" s="1">
        <f t="shared" si="11"/>
        <v>0</v>
      </c>
      <c r="P33" s="1">
        <f t="shared" si="4"/>
        <v>0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0</v>
      </c>
      <c r="U33" s="1">
        <f t="shared" si="9"/>
        <v>0</v>
      </c>
      <c r="V33" s="1">
        <f t="shared" si="10"/>
        <v>0</v>
      </c>
    </row>
    <row r="34" spans="1:22">
      <c r="A34" s="5"/>
      <c r="B34" s="1"/>
      <c r="D34" s="1"/>
      <c r="G34" s="13"/>
      <c r="K34" s="1">
        <f t="shared" si="0"/>
        <v>0</v>
      </c>
      <c r="L34" s="1">
        <f t="shared" si="1"/>
        <v>0</v>
      </c>
      <c r="M34" s="1">
        <f t="shared" si="2"/>
        <v>0</v>
      </c>
      <c r="N34" s="1">
        <f t="shared" si="3"/>
        <v>0</v>
      </c>
      <c r="O34" s="1">
        <f t="shared" si="11"/>
        <v>0</v>
      </c>
      <c r="P34" s="1">
        <f t="shared" si="4"/>
        <v>0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0</v>
      </c>
      <c r="U34" s="1">
        <f t="shared" si="9"/>
        <v>0</v>
      </c>
      <c r="V34" s="1">
        <f t="shared" si="10"/>
        <v>0</v>
      </c>
    </row>
    <row r="35" spans="1:22">
      <c r="A35" s="5"/>
      <c r="B35" s="1"/>
      <c r="D35" s="1"/>
      <c r="G35" s="13"/>
      <c r="K35" s="1">
        <f t="shared" si="0"/>
        <v>0</v>
      </c>
      <c r="L35" s="1">
        <f t="shared" si="1"/>
        <v>0</v>
      </c>
      <c r="M35" s="1">
        <f t="shared" si="2"/>
        <v>0</v>
      </c>
      <c r="N35" s="1">
        <f t="shared" si="3"/>
        <v>0</v>
      </c>
      <c r="O35" s="1">
        <f t="shared" si="11"/>
        <v>0</v>
      </c>
      <c r="P35" s="1">
        <f t="shared" si="4"/>
        <v>0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0</v>
      </c>
      <c r="U35" s="1">
        <f t="shared" si="9"/>
        <v>0</v>
      </c>
      <c r="V35" s="1">
        <f t="shared" si="10"/>
        <v>0</v>
      </c>
    </row>
    <row r="36" spans="1:22">
      <c r="A36" s="5"/>
      <c r="B36" s="1"/>
      <c r="D36" s="1"/>
      <c r="G36" s="13"/>
      <c r="K36" s="1">
        <f t="shared" si="0"/>
        <v>0</v>
      </c>
      <c r="L36" s="1">
        <f t="shared" si="1"/>
        <v>0</v>
      </c>
      <c r="M36" s="1">
        <f t="shared" si="2"/>
        <v>0</v>
      </c>
      <c r="N36" s="1">
        <f t="shared" si="3"/>
        <v>0</v>
      </c>
      <c r="O36" s="1">
        <f t="shared" si="11"/>
        <v>0</v>
      </c>
      <c r="P36" s="1">
        <f t="shared" si="4"/>
        <v>0</v>
      </c>
      <c r="Q36" s="1">
        <f t="shared" si="5"/>
        <v>0</v>
      </c>
      <c r="R36" s="1">
        <f t="shared" si="6"/>
        <v>0</v>
      </c>
      <c r="S36" s="1">
        <f t="shared" si="7"/>
        <v>0</v>
      </c>
      <c r="T36" s="1">
        <f t="shared" si="8"/>
        <v>0</v>
      </c>
      <c r="U36" s="1">
        <f t="shared" si="9"/>
        <v>0</v>
      </c>
      <c r="V36" s="1">
        <f t="shared" si="10"/>
        <v>0</v>
      </c>
    </row>
    <row r="37" spans="1:22">
      <c r="A37" s="5"/>
      <c r="B37" s="1"/>
      <c r="D37" s="1"/>
      <c r="G37" s="13"/>
      <c r="K37" s="1">
        <f t="shared" si="0"/>
        <v>0</v>
      </c>
      <c r="L37" s="1">
        <f t="shared" si="1"/>
        <v>0</v>
      </c>
      <c r="M37" s="1">
        <f t="shared" si="2"/>
        <v>0</v>
      </c>
      <c r="N37" s="1">
        <f t="shared" si="3"/>
        <v>0</v>
      </c>
      <c r="O37" s="1">
        <f t="shared" si="11"/>
        <v>0</v>
      </c>
      <c r="P37" s="1">
        <f t="shared" si="4"/>
        <v>0</v>
      </c>
      <c r="Q37" s="1">
        <f t="shared" si="5"/>
        <v>0</v>
      </c>
      <c r="R37" s="1">
        <f t="shared" si="6"/>
        <v>0</v>
      </c>
      <c r="S37" s="1">
        <f t="shared" si="7"/>
        <v>0</v>
      </c>
      <c r="T37" s="1">
        <f t="shared" si="8"/>
        <v>0</v>
      </c>
      <c r="U37" s="1">
        <f t="shared" si="9"/>
        <v>0</v>
      </c>
      <c r="V37" s="1">
        <f t="shared" si="10"/>
        <v>0</v>
      </c>
    </row>
    <row r="38" spans="1:22">
      <c r="A38" s="5"/>
      <c r="B38" s="1"/>
      <c r="D38" s="1"/>
      <c r="G38" s="13"/>
      <c r="K38" s="1">
        <f t="shared" si="0"/>
        <v>0</v>
      </c>
      <c r="L38" s="1">
        <f t="shared" si="1"/>
        <v>0</v>
      </c>
      <c r="M38" s="1">
        <f t="shared" si="2"/>
        <v>0</v>
      </c>
      <c r="N38" s="1">
        <f t="shared" si="3"/>
        <v>0</v>
      </c>
      <c r="O38" s="1">
        <f t="shared" si="11"/>
        <v>0</v>
      </c>
      <c r="P38" s="1">
        <f t="shared" si="4"/>
        <v>0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0</v>
      </c>
      <c r="U38" s="1">
        <f t="shared" si="9"/>
        <v>0</v>
      </c>
      <c r="V38" s="1">
        <f t="shared" si="10"/>
        <v>0</v>
      </c>
    </row>
    <row r="39" spans="1:22">
      <c r="A39" s="5"/>
      <c r="B39" s="1"/>
      <c r="D39" s="1"/>
      <c r="G39" s="13"/>
      <c r="K39" s="1">
        <f t="shared" si="0"/>
        <v>0</v>
      </c>
      <c r="L39" s="1">
        <f t="shared" si="1"/>
        <v>0</v>
      </c>
      <c r="M39" s="1">
        <f t="shared" si="2"/>
        <v>0</v>
      </c>
      <c r="N39" s="1">
        <f t="shared" si="3"/>
        <v>0</v>
      </c>
      <c r="O39" s="1">
        <f t="shared" si="11"/>
        <v>0</v>
      </c>
      <c r="P39" s="1">
        <f t="shared" si="4"/>
        <v>0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0</v>
      </c>
      <c r="U39" s="1">
        <f t="shared" si="9"/>
        <v>0</v>
      </c>
      <c r="V39" s="1">
        <f t="shared" si="10"/>
        <v>0</v>
      </c>
    </row>
    <row r="40" spans="1:22">
      <c r="A40" s="5"/>
      <c r="B40" s="1"/>
      <c r="D40" s="1"/>
      <c r="G40" s="13"/>
      <c r="K40" s="1">
        <f t="shared" si="0"/>
        <v>0</v>
      </c>
      <c r="L40" s="1">
        <f t="shared" si="1"/>
        <v>0</v>
      </c>
      <c r="M40" s="1">
        <f t="shared" si="2"/>
        <v>0</v>
      </c>
      <c r="N40" s="1">
        <f t="shared" si="3"/>
        <v>0</v>
      </c>
      <c r="O40" s="1">
        <f t="shared" si="11"/>
        <v>0</v>
      </c>
      <c r="P40" s="1">
        <f t="shared" si="4"/>
        <v>0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0</v>
      </c>
      <c r="U40" s="1">
        <f t="shared" si="9"/>
        <v>0</v>
      </c>
      <c r="V40" s="1">
        <f t="shared" si="10"/>
        <v>0</v>
      </c>
    </row>
    <row r="41" spans="1:22">
      <c r="A41" s="5"/>
      <c r="B41" s="1"/>
      <c r="D41" s="1"/>
      <c r="G41" s="13"/>
      <c r="K41" s="1">
        <f t="shared" si="0"/>
        <v>0</v>
      </c>
      <c r="L41" s="1">
        <f t="shared" si="1"/>
        <v>0</v>
      </c>
      <c r="M41" s="1">
        <f t="shared" si="2"/>
        <v>0</v>
      </c>
      <c r="N41" s="1">
        <f t="shared" si="3"/>
        <v>0</v>
      </c>
      <c r="O41" s="1">
        <f t="shared" si="11"/>
        <v>0</v>
      </c>
      <c r="P41" s="1">
        <f t="shared" si="4"/>
        <v>0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0</v>
      </c>
      <c r="U41" s="1">
        <f t="shared" si="9"/>
        <v>0</v>
      </c>
      <c r="V41" s="1">
        <f t="shared" si="10"/>
        <v>0</v>
      </c>
    </row>
    <row r="42" spans="1:22">
      <c r="A42" s="5"/>
      <c r="B42" s="1"/>
      <c r="D42" s="1"/>
      <c r="G42" s="13"/>
      <c r="K42" s="1">
        <f t="shared" si="0"/>
        <v>0</v>
      </c>
      <c r="L42" s="1">
        <f t="shared" si="1"/>
        <v>0</v>
      </c>
      <c r="M42" s="1">
        <f t="shared" si="2"/>
        <v>0</v>
      </c>
      <c r="N42" s="1">
        <f t="shared" si="3"/>
        <v>0</v>
      </c>
      <c r="O42" s="1">
        <f t="shared" si="11"/>
        <v>0</v>
      </c>
      <c r="P42" s="1">
        <f t="shared" si="4"/>
        <v>0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0</v>
      </c>
      <c r="U42" s="1">
        <f t="shared" si="9"/>
        <v>0</v>
      </c>
      <c r="V42" s="1">
        <f t="shared" si="10"/>
        <v>0</v>
      </c>
    </row>
    <row r="43" spans="1:22">
      <c r="A43" s="5"/>
      <c r="B43" s="1"/>
      <c r="D43" s="1"/>
      <c r="G43" s="13"/>
      <c r="K43" s="1">
        <f t="shared" si="0"/>
        <v>0</v>
      </c>
      <c r="L43" s="1">
        <f t="shared" si="1"/>
        <v>0</v>
      </c>
      <c r="M43" s="1">
        <f t="shared" si="2"/>
        <v>0</v>
      </c>
      <c r="N43" s="1">
        <f t="shared" si="3"/>
        <v>0</v>
      </c>
      <c r="O43" s="1">
        <f t="shared" si="11"/>
        <v>0</v>
      </c>
      <c r="P43" s="1">
        <f t="shared" si="4"/>
        <v>0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0</v>
      </c>
      <c r="U43" s="1">
        <f t="shared" si="9"/>
        <v>0</v>
      </c>
      <c r="V43" s="1">
        <f t="shared" si="10"/>
        <v>0</v>
      </c>
    </row>
    <row r="44" spans="1:22">
      <c r="A44" s="5"/>
      <c r="B44" s="1"/>
      <c r="D44" s="1"/>
      <c r="G44" s="13"/>
      <c r="K44" s="1">
        <f>IF(E44="lojas",D44,0)</f>
        <v>0</v>
      </c>
      <c r="L44" s="1">
        <f>IF(E44="lanhouse",D44,0)</f>
        <v>0</v>
      </c>
      <c r="M44" s="1">
        <f>IF(E44="celular",D44,0)</f>
        <v>0</v>
      </c>
      <c r="N44" s="1">
        <f>IF(F44="caixa",D44,0)</f>
        <v>0</v>
      </c>
      <c r="O44" s="1">
        <f>IF(F44="bb",D44,0)</f>
        <v>0</v>
      </c>
      <c r="P44" s="1">
        <f>IF(F44="bradesco",D44,0)</f>
        <v>0</v>
      </c>
      <c r="Q44" s="1">
        <f>IF(F44="banco real",D44,0)</f>
        <v>0</v>
      </c>
      <c r="R44" s="1">
        <f>IF(F44="itau",D44,0)</f>
        <v>0</v>
      </c>
      <c r="S44" s="1">
        <f>IF(F44="pseg",D44,0)</f>
        <v>0</v>
      </c>
      <c r="T44" s="1">
        <f>IF(C44="pessoal",B44,0)</f>
        <v>0</v>
      </c>
      <c r="U44" s="1">
        <f>IF(E44="dominios",D44,0)</f>
        <v>0</v>
      </c>
      <c r="V44" s="1">
        <f t="shared" si="10"/>
        <v>0</v>
      </c>
    </row>
    <row r="45" spans="1:22">
      <c r="A45" s="5"/>
      <c r="B45" s="1"/>
      <c r="D45" s="1"/>
      <c r="G45" s="13"/>
      <c r="K45" s="1">
        <f>IF(E45="lojas",D45,0)</f>
        <v>0</v>
      </c>
      <c r="L45" s="1">
        <f>IF(E45="lanhouse",D45,0)</f>
        <v>0</v>
      </c>
      <c r="M45" s="1">
        <f>IF(E45="celular",D45,0)</f>
        <v>0</v>
      </c>
      <c r="N45" s="1">
        <f>IF(F45="caixa",D45,0)</f>
        <v>0</v>
      </c>
      <c r="O45" s="1">
        <f>IF(F45="bb",D45,0)</f>
        <v>0</v>
      </c>
      <c r="P45" s="1">
        <f>IF(F45="bradesco",D45,0)</f>
        <v>0</v>
      </c>
      <c r="Q45" s="1">
        <f>IF(F45="banco real",D45,0)</f>
        <v>0</v>
      </c>
      <c r="R45" s="1">
        <f>IF(F45="itau",D45,0)</f>
        <v>0</v>
      </c>
      <c r="S45" s="1">
        <f>IF(F45="pseg",D45,0)</f>
        <v>0</v>
      </c>
      <c r="T45" s="1">
        <f>IF(C45="pessoal",B45,0)</f>
        <v>0</v>
      </c>
      <c r="U45" s="1">
        <f>IF(E45="dominios",D45,0)</f>
        <v>0</v>
      </c>
      <c r="V45" s="1">
        <f t="shared" si="10"/>
        <v>0</v>
      </c>
    </row>
    <row r="46" spans="1:22">
      <c r="A46" s="5"/>
      <c r="B46" s="1"/>
      <c r="D46" s="1"/>
      <c r="G46" s="13"/>
      <c r="K46" s="1">
        <f>IF(E46="lojas",D46,0)</f>
        <v>0</v>
      </c>
      <c r="L46" s="1">
        <f>IF(E46="lanhouse",D46,0)</f>
        <v>0</v>
      </c>
      <c r="M46" s="1">
        <f>IF(E46="celular",D46,0)</f>
        <v>0</v>
      </c>
      <c r="N46" s="1">
        <f>IF(F46="caixa",D46,0)</f>
        <v>0</v>
      </c>
      <c r="O46" s="1">
        <f>IF(F46="bb",D46,0)</f>
        <v>0</v>
      </c>
      <c r="P46" s="1">
        <f>IF(F46="bradesco",D46,0)</f>
        <v>0</v>
      </c>
      <c r="Q46" s="1">
        <f>IF(F46="banco real",D46,0)</f>
        <v>0</v>
      </c>
      <c r="R46" s="1">
        <f>IF(F46="itau",D46,0)</f>
        <v>0</v>
      </c>
      <c r="S46" s="1">
        <f>IF(F46="pseg",D46,0)</f>
        <v>0</v>
      </c>
      <c r="T46" s="1">
        <f>IF(C46="pessoal",B46,0)</f>
        <v>0</v>
      </c>
      <c r="U46" s="1">
        <f>IF(E46="dominios",D46,0)</f>
        <v>0</v>
      </c>
      <c r="V46" s="1">
        <f t="shared" si="10"/>
        <v>0</v>
      </c>
    </row>
    <row r="47" spans="1:22">
      <c r="A47" s="5"/>
      <c r="B47" s="1"/>
      <c r="D47" s="1"/>
      <c r="G47" s="13"/>
      <c r="K47" s="1">
        <f>IF(E47="lojas",D47,0)</f>
        <v>0</v>
      </c>
      <c r="L47" s="1">
        <f>IF(E47="lanhouse",D47,0)</f>
        <v>0</v>
      </c>
      <c r="M47" s="1">
        <f>IF(E47="celular",D47,0)</f>
        <v>0</v>
      </c>
      <c r="N47" s="1">
        <f>IF(F47="caixa",D47,0)</f>
        <v>0</v>
      </c>
      <c r="O47" s="1">
        <f>IF(F47="bb",D47,0)</f>
        <v>0</v>
      </c>
      <c r="P47" s="1">
        <f>IF(F47="bradesco",D47,0)</f>
        <v>0</v>
      </c>
      <c r="Q47" s="1">
        <f>IF(F47="banco real",D47,0)</f>
        <v>0</v>
      </c>
      <c r="R47" s="1">
        <f>IF(F47="itau",D47,0)</f>
        <v>0</v>
      </c>
      <c r="S47" s="1">
        <f>IF(F47="pseg",D47,0)</f>
        <v>0</v>
      </c>
      <c r="T47" s="1">
        <f>IF(C47="pessoal",B47,0)</f>
        <v>0</v>
      </c>
      <c r="U47" s="1">
        <f>IF(E47="dominios",D47,0)</f>
        <v>0</v>
      </c>
      <c r="V47" s="1">
        <f t="shared" si="10"/>
        <v>0</v>
      </c>
    </row>
    <row r="48" spans="1:22">
      <c r="A48" s="5"/>
      <c r="B48" s="1"/>
      <c r="D48" s="1"/>
      <c r="G48" s="13"/>
      <c r="K48" s="1">
        <f>IF(E48="lojas",D48,0)</f>
        <v>0</v>
      </c>
      <c r="L48" s="1">
        <f>IF(E48="lanhouse",D48,0)</f>
        <v>0</v>
      </c>
      <c r="M48" s="1">
        <f>IF(E48="celular",D48,0)</f>
        <v>0</v>
      </c>
      <c r="N48" s="1">
        <f>IF(F48="caixa",D48,0)</f>
        <v>0</v>
      </c>
      <c r="O48" s="1">
        <f>IF(F48="bb",D48,0)</f>
        <v>0</v>
      </c>
      <c r="P48" s="1">
        <f>IF(F48="bradesco",D48,0)</f>
        <v>0</v>
      </c>
      <c r="Q48" s="1">
        <f>IF(F48="banco real",D48,0)</f>
        <v>0</v>
      </c>
      <c r="R48" s="1">
        <f>IF(F48="itau",D48,0)</f>
        <v>0</v>
      </c>
      <c r="S48" s="1">
        <f>IF(F48="pseg",D48,0)</f>
        <v>0</v>
      </c>
      <c r="T48" s="1">
        <f>IF(C48="pessoal",B48,0)</f>
        <v>0</v>
      </c>
      <c r="U48" s="1">
        <f>IF(E48="dominios",D48,0)</f>
        <v>0</v>
      </c>
      <c r="V48" s="1">
        <f t="shared" si="10"/>
        <v>0</v>
      </c>
    </row>
    <row r="49" spans="1:22">
      <c r="A49" s="5"/>
      <c r="B49" s="1"/>
      <c r="D49" s="1"/>
      <c r="G49" s="13"/>
      <c r="K49" s="1">
        <f t="shared" si="0"/>
        <v>0</v>
      </c>
      <c r="L49" s="1">
        <f t="shared" si="1"/>
        <v>0</v>
      </c>
      <c r="M49" s="1">
        <f t="shared" si="2"/>
        <v>0</v>
      </c>
      <c r="N49" s="1">
        <f t="shared" si="3"/>
        <v>0</v>
      </c>
      <c r="O49" s="1">
        <f t="shared" si="11"/>
        <v>0</v>
      </c>
      <c r="P49" s="1">
        <f t="shared" si="4"/>
        <v>0</v>
      </c>
      <c r="Q49" s="1">
        <f t="shared" si="5"/>
        <v>0</v>
      </c>
      <c r="R49" s="1">
        <f t="shared" si="6"/>
        <v>0</v>
      </c>
      <c r="S49" s="1">
        <f t="shared" si="7"/>
        <v>0</v>
      </c>
      <c r="T49" s="1">
        <f t="shared" si="8"/>
        <v>0</v>
      </c>
      <c r="U49" s="1">
        <f t="shared" si="9"/>
        <v>0</v>
      </c>
      <c r="V49" s="1">
        <f t="shared" si="10"/>
        <v>0</v>
      </c>
    </row>
    <row r="50" spans="1:22">
      <c r="A50" s="5"/>
      <c r="B50" s="1"/>
      <c r="D50" s="1"/>
      <c r="G50" s="13"/>
      <c r="K50" s="1">
        <f t="shared" si="0"/>
        <v>0</v>
      </c>
      <c r="L50" s="1">
        <f t="shared" si="1"/>
        <v>0</v>
      </c>
      <c r="M50" s="1">
        <f t="shared" si="2"/>
        <v>0</v>
      </c>
      <c r="N50" s="1">
        <f t="shared" si="3"/>
        <v>0</v>
      </c>
      <c r="O50" s="1">
        <f t="shared" si="11"/>
        <v>0</v>
      </c>
      <c r="P50" s="1">
        <f t="shared" si="4"/>
        <v>0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0</v>
      </c>
      <c r="U50" s="1">
        <f t="shared" si="9"/>
        <v>0</v>
      </c>
      <c r="V50" s="1">
        <f t="shared" si="10"/>
        <v>0</v>
      </c>
    </row>
    <row r="51" spans="1:22">
      <c r="A51" s="5"/>
      <c r="B51" s="1"/>
      <c r="D51" s="1"/>
      <c r="G51" s="13"/>
      <c r="H51" s="1"/>
      <c r="K51" s="1">
        <f t="shared" si="0"/>
        <v>0</v>
      </c>
      <c r="L51" s="1">
        <f t="shared" si="1"/>
        <v>0</v>
      </c>
      <c r="M51" s="1">
        <f t="shared" si="2"/>
        <v>0</v>
      </c>
      <c r="N51" s="1">
        <f t="shared" si="3"/>
        <v>0</v>
      </c>
      <c r="O51" s="1">
        <f t="shared" si="11"/>
        <v>0</v>
      </c>
      <c r="P51" s="1">
        <f t="shared" si="4"/>
        <v>0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0</v>
      </c>
      <c r="U51" s="1">
        <f t="shared" si="9"/>
        <v>0</v>
      </c>
      <c r="V51" s="1">
        <f t="shared" si="10"/>
        <v>0</v>
      </c>
    </row>
    <row r="52" spans="1:22">
      <c r="A52" s="5"/>
      <c r="B52" s="1"/>
      <c r="D52" s="1"/>
      <c r="G52" s="13"/>
      <c r="K52" s="1">
        <f t="shared" si="0"/>
        <v>0</v>
      </c>
      <c r="L52" s="1">
        <f t="shared" si="1"/>
        <v>0</v>
      </c>
      <c r="M52" s="1">
        <f t="shared" si="2"/>
        <v>0</v>
      </c>
      <c r="N52" s="1">
        <f t="shared" si="3"/>
        <v>0</v>
      </c>
      <c r="O52" s="1">
        <f t="shared" si="11"/>
        <v>0</v>
      </c>
      <c r="P52" s="1">
        <f t="shared" si="4"/>
        <v>0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0</v>
      </c>
      <c r="U52" s="1">
        <f t="shared" si="9"/>
        <v>0</v>
      </c>
      <c r="V52" s="1">
        <f t="shared" si="10"/>
        <v>0</v>
      </c>
    </row>
    <row r="53" spans="1:22">
      <c r="A53" s="5"/>
      <c r="B53" s="1"/>
      <c r="D53" s="1"/>
      <c r="G53" s="13"/>
      <c r="K53" s="1">
        <f t="shared" si="0"/>
        <v>0</v>
      </c>
      <c r="L53" s="1">
        <f t="shared" si="1"/>
        <v>0</v>
      </c>
      <c r="M53" s="1">
        <f t="shared" si="2"/>
        <v>0</v>
      </c>
      <c r="N53" s="1">
        <f t="shared" si="3"/>
        <v>0</v>
      </c>
      <c r="O53" s="1">
        <f t="shared" si="11"/>
        <v>0</v>
      </c>
      <c r="P53" s="1">
        <f t="shared" si="4"/>
        <v>0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0</v>
      </c>
      <c r="U53" s="1">
        <f t="shared" si="9"/>
        <v>0</v>
      </c>
      <c r="V53" s="1">
        <f t="shared" si="10"/>
        <v>0</v>
      </c>
    </row>
    <row r="54" spans="1:22">
      <c r="A54" s="5"/>
      <c r="B54" s="1"/>
      <c r="D54" s="1"/>
      <c r="G54" s="13"/>
      <c r="K54" s="1">
        <f t="shared" si="0"/>
        <v>0</v>
      </c>
      <c r="L54" s="1">
        <f t="shared" si="1"/>
        <v>0</v>
      </c>
      <c r="M54" s="1">
        <f t="shared" si="2"/>
        <v>0</v>
      </c>
      <c r="N54" s="1">
        <f t="shared" si="3"/>
        <v>0</v>
      </c>
      <c r="O54" s="1">
        <f t="shared" si="11"/>
        <v>0</v>
      </c>
      <c r="P54" s="1">
        <f t="shared" si="4"/>
        <v>0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0</v>
      </c>
      <c r="U54" s="1">
        <f t="shared" si="9"/>
        <v>0</v>
      </c>
      <c r="V54" s="1">
        <f t="shared" si="10"/>
        <v>0</v>
      </c>
    </row>
    <row r="55" spans="1:22">
      <c r="A55" s="5"/>
      <c r="B55" s="1"/>
      <c r="D55" s="1"/>
      <c r="G55" s="13"/>
      <c r="K55" s="1">
        <f t="shared" si="0"/>
        <v>0</v>
      </c>
      <c r="L55" s="1">
        <f t="shared" si="1"/>
        <v>0</v>
      </c>
      <c r="M55" s="1">
        <f t="shared" si="2"/>
        <v>0</v>
      </c>
      <c r="N55" s="1">
        <f t="shared" si="3"/>
        <v>0</v>
      </c>
      <c r="O55" s="1">
        <f t="shared" si="11"/>
        <v>0</v>
      </c>
      <c r="P55" s="1">
        <f t="shared" si="4"/>
        <v>0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0</v>
      </c>
      <c r="U55" s="1">
        <f t="shared" si="9"/>
        <v>0</v>
      </c>
      <c r="V55" s="1">
        <f t="shared" si="10"/>
        <v>0</v>
      </c>
    </row>
    <row r="56" spans="1:22">
      <c r="A56" s="5"/>
      <c r="B56" s="1"/>
      <c r="D56" s="1"/>
      <c r="G56" s="13"/>
      <c r="K56" s="1">
        <f t="shared" si="0"/>
        <v>0</v>
      </c>
      <c r="L56" s="1">
        <f t="shared" si="1"/>
        <v>0</v>
      </c>
      <c r="M56" s="1">
        <f t="shared" si="2"/>
        <v>0</v>
      </c>
      <c r="N56" s="1">
        <f t="shared" si="3"/>
        <v>0</v>
      </c>
      <c r="O56" s="1">
        <f t="shared" si="11"/>
        <v>0</v>
      </c>
      <c r="P56" s="1">
        <f t="shared" si="4"/>
        <v>0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0</v>
      </c>
      <c r="U56" s="1">
        <f t="shared" si="9"/>
        <v>0</v>
      </c>
      <c r="V56" s="1">
        <f t="shared" si="10"/>
        <v>0</v>
      </c>
    </row>
    <row r="57" spans="1:22">
      <c r="A57" s="5"/>
      <c r="B57" s="1"/>
      <c r="D57" s="1"/>
      <c r="G57" s="13"/>
      <c r="K57" s="1">
        <f t="shared" si="0"/>
        <v>0</v>
      </c>
      <c r="L57" s="1">
        <f t="shared" si="1"/>
        <v>0</v>
      </c>
      <c r="M57" s="1">
        <f t="shared" si="2"/>
        <v>0</v>
      </c>
      <c r="N57" s="1">
        <f t="shared" si="3"/>
        <v>0</v>
      </c>
      <c r="O57" s="1">
        <f t="shared" si="11"/>
        <v>0</v>
      </c>
      <c r="P57" s="1">
        <f t="shared" si="4"/>
        <v>0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0</v>
      </c>
      <c r="U57" s="1">
        <f t="shared" si="9"/>
        <v>0</v>
      </c>
      <c r="V57" s="1">
        <f t="shared" si="10"/>
        <v>0</v>
      </c>
    </row>
    <row r="58" spans="1:22">
      <c r="A58" s="5"/>
      <c r="B58" s="1"/>
      <c r="D58" s="1"/>
      <c r="G58" s="13"/>
      <c r="K58" s="1">
        <f t="shared" si="0"/>
        <v>0</v>
      </c>
      <c r="L58" s="1">
        <f t="shared" si="1"/>
        <v>0</v>
      </c>
      <c r="M58" s="1">
        <f t="shared" si="2"/>
        <v>0</v>
      </c>
      <c r="N58" s="1">
        <f t="shared" si="3"/>
        <v>0</v>
      </c>
      <c r="O58" s="1">
        <f t="shared" si="11"/>
        <v>0</v>
      </c>
      <c r="P58" s="1">
        <f t="shared" si="4"/>
        <v>0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0</v>
      </c>
      <c r="U58" s="1">
        <f t="shared" si="9"/>
        <v>0</v>
      </c>
      <c r="V58" s="1">
        <f t="shared" si="10"/>
        <v>0</v>
      </c>
    </row>
    <row r="59" spans="1:22">
      <c r="A59" s="5"/>
      <c r="B59" s="1"/>
      <c r="D59" s="1"/>
      <c r="G59" s="13"/>
      <c r="K59" s="1">
        <f t="shared" si="0"/>
        <v>0</v>
      </c>
      <c r="L59" s="1">
        <f t="shared" si="1"/>
        <v>0</v>
      </c>
      <c r="M59" s="1">
        <f t="shared" si="2"/>
        <v>0</v>
      </c>
      <c r="N59" s="1">
        <f t="shared" si="3"/>
        <v>0</v>
      </c>
      <c r="O59" s="1">
        <f t="shared" si="11"/>
        <v>0</v>
      </c>
      <c r="P59" s="1">
        <f t="shared" si="4"/>
        <v>0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0</v>
      </c>
      <c r="U59" s="1">
        <f t="shared" si="9"/>
        <v>0</v>
      </c>
      <c r="V59" s="1">
        <f t="shared" si="10"/>
        <v>0</v>
      </c>
    </row>
    <row r="60" spans="1:22">
      <c r="A60" s="5"/>
      <c r="B60" s="1"/>
      <c r="D60" s="1"/>
      <c r="G60" s="13"/>
      <c r="H60" s="1"/>
      <c r="K60" s="1">
        <f t="shared" si="0"/>
        <v>0</v>
      </c>
      <c r="L60" s="1">
        <f t="shared" si="1"/>
        <v>0</v>
      </c>
      <c r="M60" s="1">
        <f t="shared" si="2"/>
        <v>0</v>
      </c>
      <c r="N60" s="1">
        <f t="shared" si="3"/>
        <v>0</v>
      </c>
      <c r="O60" s="1">
        <f t="shared" si="11"/>
        <v>0</v>
      </c>
      <c r="P60" s="1">
        <f t="shared" si="4"/>
        <v>0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0</v>
      </c>
      <c r="U60" s="1">
        <f t="shared" si="9"/>
        <v>0</v>
      </c>
      <c r="V60" s="1">
        <f t="shared" si="10"/>
        <v>0</v>
      </c>
    </row>
    <row r="61" spans="1:22">
      <c r="A61" s="5"/>
      <c r="B61" s="1"/>
      <c r="D61" s="1"/>
      <c r="G61" s="13"/>
      <c r="H61" s="1"/>
      <c r="K61" s="1">
        <f t="shared" si="0"/>
        <v>0</v>
      </c>
      <c r="L61" s="1">
        <f t="shared" si="1"/>
        <v>0</v>
      </c>
      <c r="M61" s="1">
        <f t="shared" si="2"/>
        <v>0</v>
      </c>
      <c r="N61" s="1">
        <f t="shared" si="3"/>
        <v>0</v>
      </c>
      <c r="O61" s="1">
        <f t="shared" si="11"/>
        <v>0</v>
      </c>
      <c r="P61" s="1">
        <f t="shared" si="4"/>
        <v>0</v>
      </c>
      <c r="Q61" s="1">
        <f t="shared" si="5"/>
        <v>0</v>
      </c>
      <c r="R61" s="1">
        <f t="shared" si="6"/>
        <v>0</v>
      </c>
      <c r="S61" s="1">
        <f t="shared" si="7"/>
        <v>0</v>
      </c>
      <c r="T61" s="1">
        <f t="shared" si="8"/>
        <v>0</v>
      </c>
      <c r="U61" s="1">
        <f t="shared" si="9"/>
        <v>0</v>
      </c>
      <c r="V61" s="1">
        <f t="shared" si="10"/>
        <v>0</v>
      </c>
    </row>
    <row r="62" spans="1:22">
      <c r="A62" s="5"/>
      <c r="B62" s="1"/>
      <c r="D62" s="1"/>
      <c r="G62" s="13"/>
      <c r="H62" s="1"/>
      <c r="K62" s="1">
        <f t="shared" si="0"/>
        <v>0</v>
      </c>
      <c r="L62" s="1">
        <f t="shared" si="1"/>
        <v>0</v>
      </c>
      <c r="M62" s="1">
        <f t="shared" si="2"/>
        <v>0</v>
      </c>
      <c r="N62" s="1">
        <f t="shared" si="3"/>
        <v>0</v>
      </c>
      <c r="O62" s="1">
        <f t="shared" si="11"/>
        <v>0</v>
      </c>
      <c r="P62" s="1">
        <f t="shared" si="4"/>
        <v>0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0</v>
      </c>
      <c r="U62" s="1">
        <f t="shared" si="9"/>
        <v>0</v>
      </c>
      <c r="V62" s="1">
        <f t="shared" si="10"/>
        <v>0</v>
      </c>
    </row>
    <row r="63" spans="1:22">
      <c r="A63" s="5"/>
      <c r="B63" s="1"/>
      <c r="D63" s="1"/>
      <c r="G63" s="13"/>
      <c r="H63" s="1"/>
      <c r="K63" s="1">
        <f t="shared" si="0"/>
        <v>0</v>
      </c>
      <c r="L63" s="1">
        <f t="shared" si="1"/>
        <v>0</v>
      </c>
      <c r="M63" s="1">
        <f t="shared" si="2"/>
        <v>0</v>
      </c>
      <c r="N63" s="1">
        <f t="shared" si="3"/>
        <v>0</v>
      </c>
      <c r="O63" s="1">
        <f t="shared" si="11"/>
        <v>0</v>
      </c>
      <c r="P63" s="1">
        <f t="shared" si="4"/>
        <v>0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0</v>
      </c>
      <c r="U63" s="1">
        <f t="shared" si="9"/>
        <v>0</v>
      </c>
      <c r="V63" s="1">
        <f t="shared" si="10"/>
        <v>0</v>
      </c>
    </row>
    <row r="64" spans="1:22">
      <c r="A64" s="5"/>
      <c r="B64" s="1"/>
      <c r="D64" s="1"/>
      <c r="G64" s="13"/>
      <c r="K64" s="1">
        <f t="shared" si="0"/>
        <v>0</v>
      </c>
      <c r="L64" s="1">
        <f t="shared" si="1"/>
        <v>0</v>
      </c>
      <c r="M64" s="1">
        <f t="shared" si="2"/>
        <v>0</v>
      </c>
      <c r="N64" s="1">
        <f t="shared" si="3"/>
        <v>0</v>
      </c>
      <c r="O64" s="1">
        <f t="shared" si="11"/>
        <v>0</v>
      </c>
      <c r="P64" s="1">
        <f t="shared" si="4"/>
        <v>0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0</v>
      </c>
      <c r="U64" s="1">
        <f t="shared" si="9"/>
        <v>0</v>
      </c>
      <c r="V64" s="1">
        <f t="shared" si="10"/>
        <v>0</v>
      </c>
    </row>
    <row r="65" spans="1:22">
      <c r="A65" s="5"/>
      <c r="B65" s="1"/>
      <c r="D65" s="1"/>
      <c r="G65" s="13"/>
      <c r="H65" s="13"/>
      <c r="K65" s="1">
        <f t="shared" si="0"/>
        <v>0</v>
      </c>
      <c r="L65" s="1">
        <f t="shared" si="1"/>
        <v>0</v>
      </c>
      <c r="M65" s="1">
        <f t="shared" si="2"/>
        <v>0</v>
      </c>
      <c r="N65" s="1">
        <f t="shared" si="3"/>
        <v>0</v>
      </c>
      <c r="O65" s="1">
        <f t="shared" si="11"/>
        <v>0</v>
      </c>
      <c r="P65" s="1">
        <f t="shared" si="4"/>
        <v>0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0</v>
      </c>
      <c r="U65" s="1">
        <f t="shared" si="9"/>
        <v>0</v>
      </c>
      <c r="V65" s="1">
        <f t="shared" si="10"/>
        <v>0</v>
      </c>
    </row>
    <row r="66" spans="1:22">
      <c r="A66" s="5"/>
      <c r="B66" s="1"/>
      <c r="D66" s="1"/>
      <c r="G66" s="13"/>
      <c r="H66" s="13"/>
      <c r="K66" s="1">
        <f t="shared" si="0"/>
        <v>0</v>
      </c>
      <c r="L66" s="1">
        <f t="shared" si="1"/>
        <v>0</v>
      </c>
      <c r="M66" s="1">
        <f t="shared" si="2"/>
        <v>0</v>
      </c>
      <c r="N66" s="1">
        <f t="shared" si="3"/>
        <v>0</v>
      </c>
      <c r="O66" s="1">
        <f t="shared" si="11"/>
        <v>0</v>
      </c>
      <c r="P66" s="1">
        <f t="shared" si="4"/>
        <v>0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0</v>
      </c>
      <c r="U66" s="1">
        <f t="shared" si="9"/>
        <v>0</v>
      </c>
      <c r="V66" s="1">
        <f t="shared" si="10"/>
        <v>0</v>
      </c>
    </row>
    <row r="67" spans="1:22">
      <c r="A67" s="5"/>
      <c r="B67" s="1"/>
      <c r="D67" s="1"/>
      <c r="K67" s="1">
        <f t="shared" ref="K67:K130" si="12">IF(E67="lojas",D67,0)</f>
        <v>0</v>
      </c>
      <c r="L67" s="1">
        <f t="shared" ref="L67:L130" si="13">IF(E67="lanhouse",D67,0)</f>
        <v>0</v>
      </c>
      <c r="M67" s="1">
        <f t="shared" ref="M67:M130" si="14">IF(E67="celular",D67,0)</f>
        <v>0</v>
      </c>
      <c r="N67" s="1">
        <f>IF(G67="caixa",D67,0)</f>
        <v>0</v>
      </c>
      <c r="O67" s="1">
        <f>IF(G67="bb",D67,0)</f>
        <v>0</v>
      </c>
      <c r="P67" s="1">
        <f>IF(G67="bradesco",D67,0)</f>
        <v>0</v>
      </c>
      <c r="Q67" s="1">
        <f>IF(G67="banco real",D67,0)</f>
        <v>0</v>
      </c>
      <c r="R67" s="1">
        <f>IF(G67="itau",D67,0)</f>
        <v>0</v>
      </c>
      <c r="S67" s="1">
        <f>IF(G67="pseg",D67,0)</f>
        <v>0</v>
      </c>
      <c r="T67" s="1">
        <f t="shared" ref="T67:T130" si="15">IF(C67="pessoal",B67,0)</f>
        <v>0</v>
      </c>
      <c r="U67" s="1">
        <f t="shared" ref="U67:U130" si="16">IF(E67="dominios",D67,0)</f>
        <v>0</v>
      </c>
      <c r="V67" s="1">
        <f t="shared" ref="V67:V130" si="17">IF(C67="publicidade",B67,0)</f>
        <v>0</v>
      </c>
    </row>
    <row r="68" spans="1:22">
      <c r="A68" s="5"/>
      <c r="B68" s="1"/>
      <c r="D68" s="1"/>
      <c r="G68" s="13"/>
      <c r="H68" s="13"/>
      <c r="K68" s="1">
        <f t="shared" si="12"/>
        <v>0</v>
      </c>
      <c r="L68" s="1">
        <f t="shared" si="13"/>
        <v>0</v>
      </c>
      <c r="M68" s="1">
        <f t="shared" si="14"/>
        <v>0</v>
      </c>
      <c r="N68" s="1">
        <f t="shared" ref="N68:N131" si="18">IF(F68="caixa",D68,0)</f>
        <v>0</v>
      </c>
      <c r="O68" s="1">
        <f t="shared" ref="O68:O131" si="19">IF(F68="bb",D68,0)</f>
        <v>0</v>
      </c>
      <c r="P68" s="1">
        <f t="shared" ref="P68:P131" si="20">IF(F68="bradesco",D68,0)</f>
        <v>0</v>
      </c>
      <c r="Q68" s="1">
        <f t="shared" ref="Q68:Q131" si="21">IF(F68="banco real",D68,0)</f>
        <v>0</v>
      </c>
      <c r="R68" s="1">
        <f t="shared" ref="R68:R131" si="22">IF(F68="itau",D68,0)</f>
        <v>0</v>
      </c>
      <c r="S68" s="1">
        <f t="shared" ref="S68:S131" si="23">IF(F68="pseg",D68,0)</f>
        <v>0</v>
      </c>
      <c r="T68" s="1">
        <f t="shared" si="15"/>
        <v>0</v>
      </c>
      <c r="U68" s="1">
        <f t="shared" si="16"/>
        <v>0</v>
      </c>
      <c r="V68" s="1">
        <f t="shared" si="17"/>
        <v>0</v>
      </c>
    </row>
    <row r="69" spans="1:22">
      <c r="A69" s="5"/>
      <c r="B69" s="1"/>
      <c r="D69" s="1"/>
      <c r="G69" s="13"/>
      <c r="H69" s="13"/>
      <c r="K69" s="1">
        <f t="shared" si="12"/>
        <v>0</v>
      </c>
      <c r="L69" s="1">
        <f t="shared" si="13"/>
        <v>0</v>
      </c>
      <c r="M69" s="1">
        <f t="shared" si="14"/>
        <v>0</v>
      </c>
      <c r="N69" s="1">
        <f t="shared" si="18"/>
        <v>0</v>
      </c>
      <c r="O69" s="1">
        <f t="shared" si="19"/>
        <v>0</v>
      </c>
      <c r="P69" s="1">
        <f t="shared" si="20"/>
        <v>0</v>
      </c>
      <c r="Q69" s="1">
        <f t="shared" si="21"/>
        <v>0</v>
      </c>
      <c r="R69" s="1">
        <f t="shared" si="22"/>
        <v>0</v>
      </c>
      <c r="S69" s="1">
        <f t="shared" si="23"/>
        <v>0</v>
      </c>
      <c r="T69" s="1">
        <f t="shared" si="15"/>
        <v>0</v>
      </c>
      <c r="U69" s="1">
        <f t="shared" si="16"/>
        <v>0</v>
      </c>
      <c r="V69" s="1">
        <f t="shared" si="17"/>
        <v>0</v>
      </c>
    </row>
    <row r="70" spans="1:22">
      <c r="A70" s="5"/>
      <c r="B70" s="1"/>
      <c r="D70" s="1"/>
      <c r="G70" s="13"/>
      <c r="H70" s="13"/>
      <c r="K70" s="1">
        <f t="shared" si="12"/>
        <v>0</v>
      </c>
      <c r="L70" s="1">
        <f t="shared" si="13"/>
        <v>0</v>
      </c>
      <c r="M70" s="1">
        <f t="shared" si="14"/>
        <v>0</v>
      </c>
      <c r="N70" s="1">
        <f t="shared" si="18"/>
        <v>0</v>
      </c>
      <c r="O70" s="1">
        <f t="shared" si="19"/>
        <v>0</v>
      </c>
      <c r="P70" s="1">
        <f t="shared" si="20"/>
        <v>0</v>
      </c>
      <c r="Q70" s="1">
        <f t="shared" si="21"/>
        <v>0</v>
      </c>
      <c r="R70" s="1">
        <f t="shared" si="22"/>
        <v>0</v>
      </c>
      <c r="S70" s="1">
        <f t="shared" si="23"/>
        <v>0</v>
      </c>
      <c r="T70" s="1">
        <f t="shared" si="15"/>
        <v>0</v>
      </c>
      <c r="U70" s="1">
        <f t="shared" si="16"/>
        <v>0</v>
      </c>
      <c r="V70" s="1">
        <f t="shared" si="17"/>
        <v>0</v>
      </c>
    </row>
    <row r="71" spans="1:22">
      <c r="A71" s="5"/>
      <c r="B71" s="1"/>
      <c r="D71" s="1"/>
      <c r="G71" s="13"/>
      <c r="H71" s="13"/>
      <c r="K71" s="1">
        <f t="shared" si="12"/>
        <v>0</v>
      </c>
      <c r="L71" s="1">
        <f t="shared" si="13"/>
        <v>0</v>
      </c>
      <c r="M71" s="1">
        <f t="shared" si="14"/>
        <v>0</v>
      </c>
      <c r="N71" s="1">
        <f t="shared" si="18"/>
        <v>0</v>
      </c>
      <c r="O71" s="1">
        <f t="shared" si="19"/>
        <v>0</v>
      </c>
      <c r="P71" s="1">
        <f t="shared" si="20"/>
        <v>0</v>
      </c>
      <c r="Q71" s="1">
        <f t="shared" si="21"/>
        <v>0</v>
      </c>
      <c r="R71" s="1">
        <f t="shared" si="22"/>
        <v>0</v>
      </c>
      <c r="S71" s="1">
        <f t="shared" si="23"/>
        <v>0</v>
      </c>
      <c r="T71" s="1">
        <f t="shared" si="15"/>
        <v>0</v>
      </c>
      <c r="U71" s="1">
        <f t="shared" si="16"/>
        <v>0</v>
      </c>
      <c r="V71" s="1">
        <f t="shared" si="17"/>
        <v>0</v>
      </c>
    </row>
    <row r="72" spans="1:22">
      <c r="A72" s="5"/>
      <c r="B72" s="1"/>
      <c r="D72" s="1"/>
      <c r="F72" s="13"/>
      <c r="G72" s="13"/>
      <c r="H72" s="13"/>
      <c r="K72" s="1">
        <f t="shared" si="12"/>
        <v>0</v>
      </c>
      <c r="L72" s="1">
        <f t="shared" si="13"/>
        <v>0</v>
      </c>
      <c r="M72" s="1">
        <f t="shared" si="14"/>
        <v>0</v>
      </c>
      <c r="N72" s="1">
        <f t="shared" si="18"/>
        <v>0</v>
      </c>
      <c r="O72" s="1">
        <f t="shared" si="19"/>
        <v>0</v>
      </c>
      <c r="P72" s="1">
        <f t="shared" si="20"/>
        <v>0</v>
      </c>
      <c r="Q72" s="1">
        <f t="shared" si="21"/>
        <v>0</v>
      </c>
      <c r="R72" s="1">
        <f t="shared" si="22"/>
        <v>0</v>
      </c>
      <c r="S72" s="1">
        <f t="shared" si="23"/>
        <v>0</v>
      </c>
      <c r="T72" s="1">
        <f t="shared" si="15"/>
        <v>0</v>
      </c>
      <c r="U72" s="1">
        <f t="shared" si="16"/>
        <v>0</v>
      </c>
      <c r="V72" s="1">
        <f t="shared" si="17"/>
        <v>0</v>
      </c>
    </row>
    <row r="73" spans="1:22">
      <c r="A73" s="5"/>
      <c r="B73" s="1"/>
      <c r="D73" s="1"/>
      <c r="G73" s="13"/>
      <c r="H73" s="13"/>
      <c r="K73" s="1">
        <f t="shared" si="12"/>
        <v>0</v>
      </c>
      <c r="L73" s="1">
        <f t="shared" si="13"/>
        <v>0</v>
      </c>
      <c r="M73" s="1">
        <f t="shared" si="14"/>
        <v>0</v>
      </c>
      <c r="N73" s="1">
        <f t="shared" si="18"/>
        <v>0</v>
      </c>
      <c r="O73" s="1">
        <f t="shared" si="19"/>
        <v>0</v>
      </c>
      <c r="P73" s="1">
        <f t="shared" si="20"/>
        <v>0</v>
      </c>
      <c r="Q73" s="1">
        <f t="shared" si="21"/>
        <v>0</v>
      </c>
      <c r="R73" s="1">
        <f t="shared" si="22"/>
        <v>0</v>
      </c>
      <c r="S73" s="1">
        <f t="shared" si="23"/>
        <v>0</v>
      </c>
      <c r="T73" s="1">
        <f t="shared" si="15"/>
        <v>0</v>
      </c>
      <c r="U73" s="1">
        <f t="shared" si="16"/>
        <v>0</v>
      </c>
      <c r="V73" s="1">
        <f t="shared" si="17"/>
        <v>0</v>
      </c>
    </row>
    <row r="74" spans="1:22">
      <c r="A74" s="5"/>
      <c r="B74" s="1"/>
      <c r="D74" s="1"/>
      <c r="G74" s="13"/>
      <c r="K74" s="1">
        <f t="shared" si="12"/>
        <v>0</v>
      </c>
      <c r="L74" s="1">
        <f t="shared" si="13"/>
        <v>0</v>
      </c>
      <c r="M74" s="1">
        <f t="shared" si="14"/>
        <v>0</v>
      </c>
      <c r="N74" s="1">
        <f t="shared" si="18"/>
        <v>0</v>
      </c>
      <c r="O74" s="1">
        <f t="shared" si="19"/>
        <v>0</v>
      </c>
      <c r="P74" s="1">
        <f t="shared" si="20"/>
        <v>0</v>
      </c>
      <c r="Q74" s="1">
        <f t="shared" si="21"/>
        <v>0</v>
      </c>
      <c r="R74" s="1">
        <f t="shared" si="22"/>
        <v>0</v>
      </c>
      <c r="S74" s="1">
        <f t="shared" si="23"/>
        <v>0</v>
      </c>
      <c r="T74" s="1">
        <f t="shared" si="15"/>
        <v>0</v>
      </c>
      <c r="U74" s="1">
        <f t="shared" si="16"/>
        <v>0</v>
      </c>
      <c r="V74" s="1">
        <f t="shared" si="17"/>
        <v>0</v>
      </c>
    </row>
    <row r="75" spans="1:22">
      <c r="A75" s="5"/>
      <c r="B75" s="1"/>
      <c r="D75" s="1"/>
      <c r="G75" s="13"/>
      <c r="K75" s="1">
        <f t="shared" si="12"/>
        <v>0</v>
      </c>
      <c r="L75" s="1">
        <f t="shared" si="13"/>
        <v>0</v>
      </c>
      <c r="M75" s="1">
        <f t="shared" si="14"/>
        <v>0</v>
      </c>
      <c r="N75" s="1">
        <f>IF(G75="caixa",D75,0)</f>
        <v>0</v>
      </c>
      <c r="O75" s="1">
        <f>IF(G75="bb",D75,0)</f>
        <v>0</v>
      </c>
      <c r="P75" s="1">
        <f>IF(G75="bradesco",D75,0)</f>
        <v>0</v>
      </c>
      <c r="Q75" s="1">
        <f>IF(G75="banco real",D75,0)</f>
        <v>0</v>
      </c>
      <c r="R75" s="1">
        <f>IF(G75="itau",D75,0)</f>
        <v>0</v>
      </c>
      <c r="S75" s="1">
        <f>IF(G75="pseg",D75,0)</f>
        <v>0</v>
      </c>
      <c r="T75" s="1">
        <f t="shared" si="15"/>
        <v>0</v>
      </c>
      <c r="U75" s="1">
        <f t="shared" si="16"/>
        <v>0</v>
      </c>
      <c r="V75" s="1">
        <f t="shared" si="17"/>
        <v>0</v>
      </c>
    </row>
    <row r="76" spans="1:22">
      <c r="A76" s="5"/>
      <c r="B76" s="1"/>
      <c r="D76" s="1"/>
      <c r="G76" s="13"/>
      <c r="H76" s="13"/>
      <c r="K76" s="1">
        <f t="shared" si="12"/>
        <v>0</v>
      </c>
      <c r="L76" s="1">
        <f t="shared" si="13"/>
        <v>0</v>
      </c>
      <c r="M76" s="1">
        <f t="shared" si="14"/>
        <v>0</v>
      </c>
      <c r="N76" s="1">
        <f t="shared" si="18"/>
        <v>0</v>
      </c>
      <c r="O76" s="1">
        <f t="shared" si="19"/>
        <v>0</v>
      </c>
      <c r="P76" s="1">
        <f t="shared" si="20"/>
        <v>0</v>
      </c>
      <c r="Q76" s="1">
        <f t="shared" si="21"/>
        <v>0</v>
      </c>
      <c r="R76" s="1">
        <f t="shared" si="22"/>
        <v>0</v>
      </c>
      <c r="S76" s="1">
        <f t="shared" si="23"/>
        <v>0</v>
      </c>
      <c r="T76" s="1">
        <f t="shared" si="15"/>
        <v>0</v>
      </c>
      <c r="U76" s="1">
        <f t="shared" si="16"/>
        <v>0</v>
      </c>
      <c r="V76" s="1">
        <f t="shared" si="17"/>
        <v>0</v>
      </c>
    </row>
    <row r="77" spans="1:22">
      <c r="A77" s="5"/>
      <c r="B77" s="1"/>
      <c r="D77" s="1"/>
      <c r="G77" s="13"/>
      <c r="H77" s="13"/>
      <c r="K77" s="1">
        <f t="shared" si="12"/>
        <v>0</v>
      </c>
      <c r="L77" s="1">
        <f t="shared" si="13"/>
        <v>0</v>
      </c>
      <c r="M77" s="1">
        <f t="shared" si="14"/>
        <v>0</v>
      </c>
      <c r="N77" s="1">
        <f t="shared" si="18"/>
        <v>0</v>
      </c>
      <c r="O77" s="1">
        <f t="shared" si="19"/>
        <v>0</v>
      </c>
      <c r="P77" s="1">
        <f t="shared" si="20"/>
        <v>0</v>
      </c>
      <c r="Q77" s="1">
        <f t="shared" si="21"/>
        <v>0</v>
      </c>
      <c r="R77" s="1">
        <f t="shared" si="22"/>
        <v>0</v>
      </c>
      <c r="S77" s="1">
        <f t="shared" si="23"/>
        <v>0</v>
      </c>
      <c r="T77" s="1">
        <f t="shared" si="15"/>
        <v>0</v>
      </c>
      <c r="U77" s="1">
        <f t="shared" si="16"/>
        <v>0</v>
      </c>
      <c r="V77" s="1">
        <f t="shared" si="17"/>
        <v>0</v>
      </c>
    </row>
    <row r="78" spans="1:22">
      <c r="A78" s="5"/>
      <c r="B78" s="1"/>
      <c r="D78" s="1"/>
      <c r="H78" s="1"/>
      <c r="K78" s="1">
        <f t="shared" si="12"/>
        <v>0</v>
      </c>
      <c r="L78" s="1">
        <f t="shared" si="13"/>
        <v>0</v>
      </c>
      <c r="M78" s="1">
        <f t="shared" si="14"/>
        <v>0</v>
      </c>
      <c r="N78" s="1">
        <f>IF(G78="caixa",D78,0)</f>
        <v>0</v>
      </c>
      <c r="O78" s="1">
        <f>IF(G78="bb",D78,0)</f>
        <v>0</v>
      </c>
      <c r="P78" s="1">
        <f>IF(G78="bradesco",D78,0)</f>
        <v>0</v>
      </c>
      <c r="Q78" s="1">
        <f>IF(G78="banco real",D78,0)</f>
        <v>0</v>
      </c>
      <c r="R78" s="1">
        <f>IF(G78="itau",D78,0)</f>
        <v>0</v>
      </c>
      <c r="S78" s="1">
        <f>IF(G78="pseg",D78,0)</f>
        <v>0</v>
      </c>
      <c r="T78" s="1">
        <f t="shared" si="15"/>
        <v>0</v>
      </c>
      <c r="U78" s="1">
        <f t="shared" si="16"/>
        <v>0</v>
      </c>
      <c r="V78" s="1">
        <f t="shared" si="17"/>
        <v>0</v>
      </c>
    </row>
    <row r="79" spans="1:22">
      <c r="A79" s="5"/>
      <c r="B79" s="1"/>
      <c r="D79" s="1"/>
      <c r="G79" s="13"/>
      <c r="H79" s="13"/>
      <c r="K79" s="1">
        <f t="shared" si="12"/>
        <v>0</v>
      </c>
      <c r="L79" s="1">
        <f t="shared" si="13"/>
        <v>0</v>
      </c>
      <c r="M79" s="1">
        <f t="shared" si="14"/>
        <v>0</v>
      </c>
      <c r="N79" s="1">
        <f t="shared" si="18"/>
        <v>0</v>
      </c>
      <c r="O79" s="1">
        <f t="shared" si="19"/>
        <v>0</v>
      </c>
      <c r="P79" s="1">
        <f t="shared" si="20"/>
        <v>0</v>
      </c>
      <c r="Q79" s="1">
        <f t="shared" si="21"/>
        <v>0</v>
      </c>
      <c r="R79" s="1">
        <f t="shared" si="22"/>
        <v>0</v>
      </c>
      <c r="S79" s="1">
        <f t="shared" si="23"/>
        <v>0</v>
      </c>
      <c r="T79" s="1">
        <f t="shared" si="15"/>
        <v>0</v>
      </c>
      <c r="U79" s="1">
        <f t="shared" si="16"/>
        <v>0</v>
      </c>
      <c r="V79" s="1">
        <f t="shared" si="17"/>
        <v>0</v>
      </c>
    </row>
    <row r="80" spans="1:22">
      <c r="A80" s="5"/>
      <c r="B80" s="1"/>
      <c r="D80" s="1"/>
      <c r="G80" s="13"/>
      <c r="K80" s="1">
        <f t="shared" si="12"/>
        <v>0</v>
      </c>
      <c r="L80" s="1">
        <f t="shared" si="13"/>
        <v>0</v>
      </c>
      <c r="M80" s="1">
        <f t="shared" si="14"/>
        <v>0</v>
      </c>
      <c r="N80" s="1">
        <f t="shared" si="18"/>
        <v>0</v>
      </c>
      <c r="O80" s="1">
        <f t="shared" si="19"/>
        <v>0</v>
      </c>
      <c r="P80" s="1">
        <f t="shared" si="20"/>
        <v>0</v>
      </c>
      <c r="Q80" s="1">
        <f t="shared" si="21"/>
        <v>0</v>
      </c>
      <c r="R80" s="1">
        <f t="shared" si="22"/>
        <v>0</v>
      </c>
      <c r="S80" s="1">
        <f t="shared" si="23"/>
        <v>0</v>
      </c>
      <c r="T80" s="1">
        <f t="shared" si="15"/>
        <v>0</v>
      </c>
      <c r="U80" s="1">
        <f t="shared" si="16"/>
        <v>0</v>
      </c>
      <c r="V80" s="1">
        <f t="shared" si="17"/>
        <v>0</v>
      </c>
    </row>
    <row r="81" spans="1:22">
      <c r="A81" s="5"/>
      <c r="B81" s="1"/>
      <c r="D81" s="1"/>
      <c r="G81" s="13"/>
      <c r="H81" s="13"/>
      <c r="K81" s="1">
        <f t="shared" si="12"/>
        <v>0</v>
      </c>
      <c r="L81" s="1">
        <f t="shared" si="13"/>
        <v>0</v>
      </c>
      <c r="M81" s="1">
        <f t="shared" si="14"/>
        <v>0</v>
      </c>
      <c r="N81" s="1">
        <f t="shared" si="18"/>
        <v>0</v>
      </c>
      <c r="O81" s="1">
        <f t="shared" si="19"/>
        <v>0</v>
      </c>
      <c r="P81" s="1">
        <f t="shared" si="20"/>
        <v>0</v>
      </c>
      <c r="Q81" s="1">
        <f t="shared" si="21"/>
        <v>0</v>
      </c>
      <c r="R81" s="1">
        <f t="shared" si="22"/>
        <v>0</v>
      </c>
      <c r="S81" s="1">
        <f t="shared" si="23"/>
        <v>0</v>
      </c>
      <c r="T81" s="1">
        <f t="shared" si="15"/>
        <v>0</v>
      </c>
      <c r="U81" s="1">
        <f t="shared" si="16"/>
        <v>0</v>
      </c>
      <c r="V81" s="1">
        <f t="shared" si="17"/>
        <v>0</v>
      </c>
    </row>
    <row r="82" spans="1:22">
      <c r="A82" s="5"/>
      <c r="B82" s="1"/>
      <c r="D82" s="1"/>
      <c r="G82" s="13"/>
      <c r="H82" s="13"/>
      <c r="K82" s="1">
        <f t="shared" si="12"/>
        <v>0</v>
      </c>
      <c r="L82" s="1">
        <f t="shared" si="13"/>
        <v>0</v>
      </c>
      <c r="M82" s="1">
        <f t="shared" si="14"/>
        <v>0</v>
      </c>
      <c r="N82" s="1">
        <f t="shared" si="18"/>
        <v>0</v>
      </c>
      <c r="O82" s="1">
        <f t="shared" si="19"/>
        <v>0</v>
      </c>
      <c r="P82" s="1">
        <f t="shared" si="20"/>
        <v>0</v>
      </c>
      <c r="Q82" s="1">
        <f t="shared" si="21"/>
        <v>0</v>
      </c>
      <c r="R82" s="1">
        <f t="shared" si="22"/>
        <v>0</v>
      </c>
      <c r="S82" s="1">
        <f t="shared" si="23"/>
        <v>0</v>
      </c>
      <c r="T82" s="1">
        <f t="shared" si="15"/>
        <v>0</v>
      </c>
      <c r="U82" s="1">
        <f t="shared" si="16"/>
        <v>0</v>
      </c>
      <c r="V82" s="1">
        <f t="shared" si="17"/>
        <v>0</v>
      </c>
    </row>
    <row r="83" spans="1:22">
      <c r="A83" s="5"/>
      <c r="B83" s="1"/>
      <c r="D83" s="1"/>
      <c r="G83" s="13"/>
      <c r="K83" s="1">
        <f t="shared" si="12"/>
        <v>0</v>
      </c>
      <c r="L83" s="1">
        <f t="shared" si="13"/>
        <v>0</v>
      </c>
      <c r="M83" s="1">
        <f t="shared" si="14"/>
        <v>0</v>
      </c>
      <c r="N83" s="1">
        <f t="shared" si="18"/>
        <v>0</v>
      </c>
      <c r="O83" s="1">
        <f t="shared" si="19"/>
        <v>0</v>
      </c>
      <c r="P83" s="1">
        <f t="shared" si="20"/>
        <v>0</v>
      </c>
      <c r="Q83" s="1">
        <f t="shared" si="21"/>
        <v>0</v>
      </c>
      <c r="R83" s="1">
        <f t="shared" si="22"/>
        <v>0</v>
      </c>
      <c r="S83" s="1">
        <f t="shared" si="23"/>
        <v>0</v>
      </c>
      <c r="T83" s="1">
        <f t="shared" si="15"/>
        <v>0</v>
      </c>
      <c r="U83" s="1">
        <f t="shared" si="16"/>
        <v>0</v>
      </c>
      <c r="V83" s="1">
        <f t="shared" si="17"/>
        <v>0</v>
      </c>
    </row>
    <row r="84" spans="1:22">
      <c r="A84" s="5"/>
      <c r="B84" s="1"/>
      <c r="D84" s="1"/>
      <c r="G84" s="13"/>
      <c r="K84" s="1">
        <f t="shared" si="12"/>
        <v>0</v>
      </c>
      <c r="L84" s="1">
        <f t="shared" si="13"/>
        <v>0</v>
      </c>
      <c r="M84" s="1">
        <f t="shared" si="14"/>
        <v>0</v>
      </c>
      <c r="N84" s="1">
        <f t="shared" si="18"/>
        <v>0</v>
      </c>
      <c r="O84" s="1">
        <f t="shared" si="19"/>
        <v>0</v>
      </c>
      <c r="P84" s="1">
        <f t="shared" si="20"/>
        <v>0</v>
      </c>
      <c r="Q84" s="1">
        <f t="shared" si="21"/>
        <v>0</v>
      </c>
      <c r="R84" s="1">
        <f t="shared" si="22"/>
        <v>0</v>
      </c>
      <c r="S84" s="1">
        <f t="shared" si="23"/>
        <v>0</v>
      </c>
      <c r="T84" s="1">
        <f t="shared" si="15"/>
        <v>0</v>
      </c>
      <c r="U84" s="1">
        <f t="shared" si="16"/>
        <v>0</v>
      </c>
      <c r="V84" s="1">
        <f t="shared" si="17"/>
        <v>0</v>
      </c>
    </row>
    <row r="85" spans="1:22">
      <c r="A85" s="5"/>
      <c r="B85" s="1"/>
      <c r="D85" s="1"/>
      <c r="G85" s="13"/>
      <c r="K85" s="1">
        <f t="shared" si="12"/>
        <v>0</v>
      </c>
      <c r="L85" s="1">
        <f t="shared" si="13"/>
        <v>0</v>
      </c>
      <c r="M85" s="1">
        <f t="shared" si="14"/>
        <v>0</v>
      </c>
      <c r="N85" s="1">
        <f t="shared" si="18"/>
        <v>0</v>
      </c>
      <c r="O85" s="1">
        <f t="shared" si="19"/>
        <v>0</v>
      </c>
      <c r="P85" s="1">
        <f t="shared" si="20"/>
        <v>0</v>
      </c>
      <c r="Q85" s="1">
        <f t="shared" si="21"/>
        <v>0</v>
      </c>
      <c r="R85" s="1">
        <f t="shared" si="22"/>
        <v>0</v>
      </c>
      <c r="S85" s="1">
        <f t="shared" si="23"/>
        <v>0</v>
      </c>
      <c r="T85" s="1">
        <f t="shared" si="15"/>
        <v>0</v>
      </c>
      <c r="U85" s="1">
        <f t="shared" si="16"/>
        <v>0</v>
      </c>
      <c r="V85" s="1">
        <f t="shared" si="17"/>
        <v>0</v>
      </c>
    </row>
    <row r="86" spans="1:22">
      <c r="A86" s="5"/>
      <c r="B86" s="1"/>
      <c r="D86" s="1"/>
      <c r="G86" s="13"/>
      <c r="K86" s="1">
        <f t="shared" si="12"/>
        <v>0</v>
      </c>
      <c r="L86" s="1">
        <f t="shared" si="13"/>
        <v>0</v>
      </c>
      <c r="M86" s="1">
        <f t="shared" si="14"/>
        <v>0</v>
      </c>
      <c r="N86" s="1">
        <f t="shared" si="18"/>
        <v>0</v>
      </c>
      <c r="O86" s="1">
        <f t="shared" si="19"/>
        <v>0</v>
      </c>
      <c r="P86" s="1">
        <f t="shared" si="20"/>
        <v>0</v>
      </c>
      <c r="Q86" s="1">
        <f t="shared" si="21"/>
        <v>0</v>
      </c>
      <c r="R86" s="1">
        <f t="shared" si="22"/>
        <v>0</v>
      </c>
      <c r="S86" s="1">
        <f t="shared" si="23"/>
        <v>0</v>
      </c>
      <c r="T86" s="1">
        <f t="shared" si="15"/>
        <v>0</v>
      </c>
      <c r="U86" s="1">
        <f t="shared" si="16"/>
        <v>0</v>
      </c>
      <c r="V86" s="1">
        <f t="shared" si="17"/>
        <v>0</v>
      </c>
    </row>
    <row r="87" spans="1:22">
      <c r="A87" s="5"/>
      <c r="B87" s="1"/>
      <c r="D87" s="1"/>
      <c r="G87" s="13"/>
      <c r="K87" s="1">
        <f t="shared" si="12"/>
        <v>0</v>
      </c>
      <c r="L87" s="1">
        <f t="shared" si="13"/>
        <v>0</v>
      </c>
      <c r="M87" s="1">
        <f t="shared" si="14"/>
        <v>0</v>
      </c>
      <c r="N87" s="1">
        <f t="shared" si="18"/>
        <v>0</v>
      </c>
      <c r="O87" s="1">
        <f t="shared" si="19"/>
        <v>0</v>
      </c>
      <c r="P87" s="1">
        <f t="shared" si="20"/>
        <v>0</v>
      </c>
      <c r="Q87" s="1">
        <f t="shared" si="21"/>
        <v>0</v>
      </c>
      <c r="R87" s="1">
        <f t="shared" si="22"/>
        <v>0</v>
      </c>
      <c r="S87" s="1">
        <f t="shared" si="23"/>
        <v>0</v>
      </c>
      <c r="T87" s="1">
        <f t="shared" si="15"/>
        <v>0</v>
      </c>
      <c r="U87" s="1">
        <f t="shared" si="16"/>
        <v>0</v>
      </c>
      <c r="V87" s="1">
        <f t="shared" si="17"/>
        <v>0</v>
      </c>
    </row>
    <row r="88" spans="1:22">
      <c r="A88" s="5"/>
      <c r="B88" s="1"/>
      <c r="D88" s="1"/>
      <c r="G88" s="13"/>
      <c r="K88" s="1">
        <f t="shared" si="12"/>
        <v>0</v>
      </c>
      <c r="L88" s="1">
        <f t="shared" si="13"/>
        <v>0</v>
      </c>
      <c r="M88" s="1">
        <f t="shared" si="14"/>
        <v>0</v>
      </c>
      <c r="N88" s="1">
        <f t="shared" si="18"/>
        <v>0</v>
      </c>
      <c r="O88" s="1">
        <f t="shared" si="19"/>
        <v>0</v>
      </c>
      <c r="P88" s="1">
        <f t="shared" si="20"/>
        <v>0</v>
      </c>
      <c r="Q88" s="1">
        <f t="shared" si="21"/>
        <v>0</v>
      </c>
      <c r="R88" s="1">
        <f t="shared" si="22"/>
        <v>0</v>
      </c>
      <c r="S88" s="1">
        <f t="shared" si="23"/>
        <v>0</v>
      </c>
      <c r="T88" s="1">
        <f t="shared" si="15"/>
        <v>0</v>
      </c>
      <c r="U88" s="1">
        <f t="shared" si="16"/>
        <v>0</v>
      </c>
      <c r="V88" s="1">
        <f t="shared" si="17"/>
        <v>0</v>
      </c>
    </row>
    <row r="89" spans="1:22">
      <c r="A89" s="5"/>
      <c r="B89" s="1"/>
      <c r="D89" s="1"/>
      <c r="G89" s="13"/>
      <c r="H89" s="13"/>
      <c r="K89" s="1">
        <f t="shared" si="12"/>
        <v>0</v>
      </c>
      <c r="L89" s="1">
        <f t="shared" si="13"/>
        <v>0</v>
      </c>
      <c r="M89" s="1">
        <f t="shared" si="14"/>
        <v>0</v>
      </c>
      <c r="N89" s="1">
        <f t="shared" si="18"/>
        <v>0</v>
      </c>
      <c r="O89" s="1">
        <f t="shared" si="19"/>
        <v>0</v>
      </c>
      <c r="P89" s="1">
        <f t="shared" si="20"/>
        <v>0</v>
      </c>
      <c r="Q89" s="1">
        <f t="shared" si="21"/>
        <v>0</v>
      </c>
      <c r="R89" s="1">
        <f t="shared" si="22"/>
        <v>0</v>
      </c>
      <c r="S89" s="1">
        <f t="shared" si="23"/>
        <v>0</v>
      </c>
      <c r="T89" s="1">
        <f t="shared" si="15"/>
        <v>0</v>
      </c>
      <c r="U89" s="1">
        <f t="shared" si="16"/>
        <v>0</v>
      </c>
      <c r="V89" s="1">
        <f t="shared" si="17"/>
        <v>0</v>
      </c>
    </row>
    <row r="90" spans="1:22">
      <c r="A90" s="5"/>
      <c r="B90" s="1"/>
      <c r="D90" s="1"/>
      <c r="G90" s="13"/>
      <c r="K90" s="1">
        <f t="shared" si="12"/>
        <v>0</v>
      </c>
      <c r="L90" s="1">
        <f t="shared" si="13"/>
        <v>0</v>
      </c>
      <c r="M90" s="1">
        <f t="shared" si="14"/>
        <v>0</v>
      </c>
      <c r="N90" s="1">
        <f t="shared" si="18"/>
        <v>0</v>
      </c>
      <c r="O90" s="1">
        <f t="shared" si="19"/>
        <v>0</v>
      </c>
      <c r="P90" s="1">
        <f t="shared" si="20"/>
        <v>0</v>
      </c>
      <c r="Q90" s="1">
        <f t="shared" si="21"/>
        <v>0</v>
      </c>
      <c r="R90" s="1">
        <f t="shared" si="22"/>
        <v>0</v>
      </c>
      <c r="S90" s="1">
        <f t="shared" si="23"/>
        <v>0</v>
      </c>
      <c r="T90" s="1">
        <f t="shared" si="15"/>
        <v>0</v>
      </c>
      <c r="U90" s="1">
        <f t="shared" si="16"/>
        <v>0</v>
      </c>
      <c r="V90" s="1">
        <f t="shared" si="17"/>
        <v>0</v>
      </c>
    </row>
    <row r="91" spans="1:22">
      <c r="A91" s="5"/>
      <c r="B91" s="1"/>
      <c r="D91" s="1"/>
      <c r="G91" s="13"/>
      <c r="K91" s="1">
        <f t="shared" si="12"/>
        <v>0</v>
      </c>
      <c r="L91" s="1">
        <f>IF(E91="lanhouse",#REF!,0)</f>
        <v>0</v>
      </c>
      <c r="M91" s="1">
        <f>IF(E91="celular",#REF!,0)</f>
        <v>0</v>
      </c>
      <c r="N91" s="1">
        <f>IF(F91="caixa",#REF!,0)</f>
        <v>0</v>
      </c>
      <c r="O91" s="1">
        <f t="shared" si="19"/>
        <v>0</v>
      </c>
      <c r="P91" s="1">
        <f>IF(F91="bradesco",#REF!,0)</f>
        <v>0</v>
      </c>
      <c r="Q91" s="1">
        <f>IF(F91="banco real",#REF!,0)</f>
        <v>0</v>
      </c>
      <c r="R91" s="1">
        <f t="shared" si="22"/>
        <v>0</v>
      </c>
      <c r="S91" s="1">
        <f>IF(F91="pseg",#REF!,0)</f>
        <v>0</v>
      </c>
      <c r="T91" s="1">
        <f t="shared" si="15"/>
        <v>0</v>
      </c>
      <c r="U91" s="1">
        <f t="shared" si="16"/>
        <v>0</v>
      </c>
      <c r="V91" s="1">
        <f t="shared" si="17"/>
        <v>0</v>
      </c>
    </row>
    <row r="92" spans="1:22">
      <c r="A92" s="5"/>
      <c r="B92" s="1"/>
      <c r="D92" s="1"/>
      <c r="G92" s="13"/>
      <c r="K92" s="1">
        <f t="shared" si="12"/>
        <v>0</v>
      </c>
      <c r="L92" s="1">
        <f t="shared" si="13"/>
        <v>0</v>
      </c>
      <c r="M92" s="1">
        <f t="shared" si="14"/>
        <v>0</v>
      </c>
      <c r="N92" s="1">
        <f t="shared" si="18"/>
        <v>0</v>
      </c>
      <c r="O92" s="1">
        <f t="shared" si="19"/>
        <v>0</v>
      </c>
      <c r="P92" s="1">
        <f t="shared" si="20"/>
        <v>0</v>
      </c>
      <c r="Q92" s="1">
        <f t="shared" si="21"/>
        <v>0</v>
      </c>
      <c r="R92" s="1">
        <f t="shared" si="22"/>
        <v>0</v>
      </c>
      <c r="S92" s="1">
        <f t="shared" si="23"/>
        <v>0</v>
      </c>
      <c r="T92" s="1">
        <f t="shared" si="15"/>
        <v>0</v>
      </c>
      <c r="U92" s="1">
        <f t="shared" si="16"/>
        <v>0</v>
      </c>
      <c r="V92" s="1">
        <f t="shared" si="17"/>
        <v>0</v>
      </c>
    </row>
    <row r="93" spans="1:22">
      <c r="A93" s="5"/>
      <c r="B93" s="1"/>
      <c r="D93" s="1"/>
      <c r="G93" s="13"/>
      <c r="K93" s="1">
        <f t="shared" si="12"/>
        <v>0</v>
      </c>
      <c r="L93" s="1">
        <f t="shared" si="13"/>
        <v>0</v>
      </c>
      <c r="M93" s="1">
        <f t="shared" si="14"/>
        <v>0</v>
      </c>
      <c r="N93" s="1">
        <f t="shared" si="18"/>
        <v>0</v>
      </c>
      <c r="O93" s="1">
        <f t="shared" si="19"/>
        <v>0</v>
      </c>
      <c r="P93" s="1">
        <f t="shared" si="20"/>
        <v>0</v>
      </c>
      <c r="Q93" s="1">
        <f t="shared" si="21"/>
        <v>0</v>
      </c>
      <c r="R93" s="1">
        <f t="shared" si="22"/>
        <v>0</v>
      </c>
      <c r="S93" s="1">
        <f t="shared" si="23"/>
        <v>0</v>
      </c>
      <c r="T93" s="1">
        <f t="shared" si="15"/>
        <v>0</v>
      </c>
      <c r="U93" s="1">
        <f t="shared" si="16"/>
        <v>0</v>
      </c>
      <c r="V93" s="1">
        <f t="shared" si="17"/>
        <v>0</v>
      </c>
    </row>
    <row r="94" spans="1:22">
      <c r="A94" s="5"/>
      <c r="B94" s="1"/>
      <c r="D94" s="1"/>
      <c r="G94" s="13"/>
      <c r="K94" s="1">
        <f t="shared" si="12"/>
        <v>0</v>
      </c>
      <c r="L94" s="1">
        <f t="shared" si="13"/>
        <v>0</v>
      </c>
      <c r="M94" s="1">
        <f t="shared" si="14"/>
        <v>0</v>
      </c>
      <c r="N94" s="1">
        <f t="shared" si="18"/>
        <v>0</v>
      </c>
      <c r="O94" s="1">
        <f t="shared" si="19"/>
        <v>0</v>
      </c>
      <c r="P94" s="1">
        <f t="shared" si="20"/>
        <v>0</v>
      </c>
      <c r="Q94" s="1">
        <f t="shared" si="21"/>
        <v>0</v>
      </c>
      <c r="R94" s="1">
        <f t="shared" si="22"/>
        <v>0</v>
      </c>
      <c r="S94" s="1">
        <f t="shared" si="23"/>
        <v>0</v>
      </c>
      <c r="T94" s="1">
        <f t="shared" si="15"/>
        <v>0</v>
      </c>
      <c r="U94" s="1">
        <f t="shared" si="16"/>
        <v>0</v>
      </c>
      <c r="V94" s="1">
        <f t="shared" si="17"/>
        <v>0</v>
      </c>
    </row>
    <row r="95" spans="1:22">
      <c r="A95" s="5"/>
      <c r="B95" s="1"/>
      <c r="D95" s="1"/>
      <c r="G95" s="13"/>
      <c r="K95" s="1">
        <f t="shared" si="12"/>
        <v>0</v>
      </c>
      <c r="L95" s="1">
        <f t="shared" si="13"/>
        <v>0</v>
      </c>
      <c r="M95" s="1">
        <f t="shared" si="14"/>
        <v>0</v>
      </c>
      <c r="N95" s="1">
        <f t="shared" si="18"/>
        <v>0</v>
      </c>
      <c r="O95" s="1">
        <f t="shared" si="19"/>
        <v>0</v>
      </c>
      <c r="P95" s="1">
        <f t="shared" si="20"/>
        <v>0</v>
      </c>
      <c r="Q95" s="1">
        <f t="shared" si="21"/>
        <v>0</v>
      </c>
      <c r="R95" s="1">
        <f t="shared" si="22"/>
        <v>0</v>
      </c>
      <c r="S95" s="1">
        <f t="shared" si="23"/>
        <v>0</v>
      </c>
      <c r="T95" s="1">
        <f t="shared" si="15"/>
        <v>0</v>
      </c>
      <c r="U95" s="1">
        <f t="shared" si="16"/>
        <v>0</v>
      </c>
      <c r="V95" s="1">
        <f t="shared" si="17"/>
        <v>0</v>
      </c>
    </row>
    <row r="96" spans="1:22">
      <c r="A96" s="5"/>
      <c r="B96" s="1"/>
      <c r="D96" s="1"/>
      <c r="G96" s="13"/>
      <c r="K96" s="1">
        <f t="shared" si="12"/>
        <v>0</v>
      </c>
      <c r="L96" s="1">
        <f t="shared" si="13"/>
        <v>0</v>
      </c>
      <c r="M96" s="1">
        <f t="shared" si="14"/>
        <v>0</v>
      </c>
      <c r="N96" s="1">
        <f t="shared" si="18"/>
        <v>0</v>
      </c>
      <c r="O96" s="1">
        <f t="shared" si="19"/>
        <v>0</v>
      </c>
      <c r="P96" s="1">
        <f t="shared" si="20"/>
        <v>0</v>
      </c>
      <c r="Q96" s="1">
        <f t="shared" si="21"/>
        <v>0</v>
      </c>
      <c r="R96" s="1">
        <f t="shared" si="22"/>
        <v>0</v>
      </c>
      <c r="S96" s="1">
        <f t="shared" si="23"/>
        <v>0</v>
      </c>
      <c r="T96" s="1">
        <f t="shared" si="15"/>
        <v>0</v>
      </c>
      <c r="U96" s="1">
        <f t="shared" si="16"/>
        <v>0</v>
      </c>
      <c r="V96" s="1">
        <f t="shared" si="17"/>
        <v>0</v>
      </c>
    </row>
    <row r="97" spans="1:22">
      <c r="A97" s="5"/>
      <c r="B97" s="1"/>
      <c r="D97" s="1"/>
      <c r="G97" s="13"/>
      <c r="K97" s="1">
        <f t="shared" si="12"/>
        <v>0</v>
      </c>
      <c r="L97" s="1">
        <f t="shared" si="13"/>
        <v>0</v>
      </c>
      <c r="M97" s="1">
        <f t="shared" si="14"/>
        <v>0</v>
      </c>
      <c r="N97" s="1">
        <f t="shared" si="18"/>
        <v>0</v>
      </c>
      <c r="O97" s="1">
        <f t="shared" si="19"/>
        <v>0</v>
      </c>
      <c r="P97" s="1">
        <f t="shared" si="20"/>
        <v>0</v>
      </c>
      <c r="Q97" s="1">
        <f t="shared" si="21"/>
        <v>0</v>
      </c>
      <c r="R97" s="1">
        <f t="shared" si="22"/>
        <v>0</v>
      </c>
      <c r="S97" s="1">
        <f t="shared" si="23"/>
        <v>0</v>
      </c>
      <c r="T97" s="1">
        <f t="shared" si="15"/>
        <v>0</v>
      </c>
      <c r="U97" s="1">
        <f t="shared" si="16"/>
        <v>0</v>
      </c>
      <c r="V97" s="1">
        <f t="shared" si="17"/>
        <v>0</v>
      </c>
    </row>
    <row r="98" spans="1:22">
      <c r="A98" s="5"/>
      <c r="B98" s="1"/>
      <c r="D98" s="1"/>
      <c r="G98" s="13"/>
      <c r="K98" s="1">
        <f t="shared" si="12"/>
        <v>0</v>
      </c>
      <c r="L98" s="1">
        <f t="shared" si="13"/>
        <v>0</v>
      </c>
      <c r="M98" s="1">
        <f t="shared" si="14"/>
        <v>0</v>
      </c>
      <c r="N98" s="1">
        <f t="shared" si="18"/>
        <v>0</v>
      </c>
      <c r="O98" s="1">
        <f t="shared" si="19"/>
        <v>0</v>
      </c>
      <c r="P98" s="1">
        <f t="shared" si="20"/>
        <v>0</v>
      </c>
      <c r="Q98" s="1">
        <f t="shared" si="21"/>
        <v>0</v>
      </c>
      <c r="R98" s="1">
        <f t="shared" si="22"/>
        <v>0</v>
      </c>
      <c r="S98" s="1">
        <f t="shared" si="23"/>
        <v>0</v>
      </c>
      <c r="T98" s="1">
        <f t="shared" si="15"/>
        <v>0</v>
      </c>
      <c r="U98" s="1">
        <f t="shared" si="16"/>
        <v>0</v>
      </c>
      <c r="V98" s="1">
        <f t="shared" si="17"/>
        <v>0</v>
      </c>
    </row>
    <row r="99" spans="1:22">
      <c r="A99" s="5"/>
      <c r="B99" s="1"/>
      <c r="D99" s="1"/>
      <c r="G99" s="13"/>
      <c r="K99" s="1">
        <f t="shared" si="12"/>
        <v>0</v>
      </c>
      <c r="L99" s="1">
        <f t="shared" si="13"/>
        <v>0</v>
      </c>
      <c r="M99" s="1">
        <f t="shared" si="14"/>
        <v>0</v>
      </c>
      <c r="N99" s="1">
        <f t="shared" si="18"/>
        <v>0</v>
      </c>
      <c r="O99" s="1">
        <f t="shared" si="19"/>
        <v>0</v>
      </c>
      <c r="P99" s="1">
        <f t="shared" si="20"/>
        <v>0</v>
      </c>
      <c r="Q99" s="1">
        <f t="shared" si="21"/>
        <v>0</v>
      </c>
      <c r="R99" s="1">
        <f t="shared" si="22"/>
        <v>0</v>
      </c>
      <c r="S99" s="1">
        <f t="shared" si="23"/>
        <v>0</v>
      </c>
      <c r="T99" s="1">
        <f t="shared" si="15"/>
        <v>0</v>
      </c>
      <c r="U99" s="1">
        <f t="shared" si="16"/>
        <v>0</v>
      </c>
      <c r="V99" s="1">
        <f t="shared" si="17"/>
        <v>0</v>
      </c>
    </row>
    <row r="100" spans="1:22">
      <c r="A100" s="5"/>
      <c r="B100" s="1"/>
      <c r="D100" s="1"/>
      <c r="G100" s="16"/>
      <c r="K100" s="1">
        <f t="shared" si="12"/>
        <v>0</v>
      </c>
      <c r="L100" s="1">
        <f t="shared" si="13"/>
        <v>0</v>
      </c>
      <c r="M100" s="1">
        <f t="shared" si="14"/>
        <v>0</v>
      </c>
      <c r="N100" s="1">
        <f t="shared" si="18"/>
        <v>0</v>
      </c>
      <c r="O100" s="1">
        <f t="shared" si="19"/>
        <v>0</v>
      </c>
      <c r="P100" s="1">
        <f t="shared" si="20"/>
        <v>0</v>
      </c>
      <c r="Q100" s="1">
        <f t="shared" si="21"/>
        <v>0</v>
      </c>
      <c r="R100" s="1">
        <f t="shared" si="22"/>
        <v>0</v>
      </c>
      <c r="S100" s="1">
        <f t="shared" si="23"/>
        <v>0</v>
      </c>
      <c r="T100" s="1">
        <f t="shared" si="15"/>
        <v>0</v>
      </c>
      <c r="U100" s="1">
        <f t="shared" si="16"/>
        <v>0</v>
      </c>
      <c r="V100" s="1">
        <f t="shared" si="17"/>
        <v>0</v>
      </c>
    </row>
    <row r="101" spans="1:22">
      <c r="A101" s="5"/>
      <c r="B101" s="1"/>
      <c r="D101" s="1"/>
      <c r="G101" s="16"/>
      <c r="K101" s="1">
        <f t="shared" si="12"/>
        <v>0</v>
      </c>
      <c r="L101" s="1">
        <f t="shared" si="13"/>
        <v>0</v>
      </c>
      <c r="M101" s="1">
        <f t="shared" si="14"/>
        <v>0</v>
      </c>
      <c r="N101" s="1">
        <f t="shared" si="18"/>
        <v>0</v>
      </c>
      <c r="O101" s="1">
        <f t="shared" si="19"/>
        <v>0</v>
      </c>
      <c r="P101" s="1">
        <f t="shared" si="20"/>
        <v>0</v>
      </c>
      <c r="Q101" s="1">
        <f t="shared" si="21"/>
        <v>0</v>
      </c>
      <c r="R101" s="1">
        <f t="shared" si="22"/>
        <v>0</v>
      </c>
      <c r="S101" s="1">
        <f t="shared" si="23"/>
        <v>0</v>
      </c>
      <c r="T101" s="1">
        <f t="shared" si="15"/>
        <v>0</v>
      </c>
      <c r="U101" s="1">
        <f t="shared" si="16"/>
        <v>0</v>
      </c>
      <c r="V101" s="1">
        <f t="shared" si="17"/>
        <v>0</v>
      </c>
    </row>
    <row r="102" spans="1:22">
      <c r="A102" s="5"/>
      <c r="B102" s="1"/>
      <c r="D102" s="1"/>
      <c r="G102" s="13"/>
      <c r="K102" s="1">
        <f t="shared" si="12"/>
        <v>0</v>
      </c>
      <c r="L102" s="1">
        <f t="shared" si="13"/>
        <v>0</v>
      </c>
      <c r="M102" s="1">
        <f t="shared" si="14"/>
        <v>0</v>
      </c>
      <c r="N102" s="1">
        <f t="shared" si="18"/>
        <v>0</v>
      </c>
      <c r="O102" s="1">
        <f t="shared" si="19"/>
        <v>0</v>
      </c>
      <c r="P102" s="1">
        <f t="shared" si="20"/>
        <v>0</v>
      </c>
      <c r="Q102" s="1">
        <f t="shared" si="21"/>
        <v>0</v>
      </c>
      <c r="R102" s="1">
        <f t="shared" si="22"/>
        <v>0</v>
      </c>
      <c r="S102" s="1">
        <f t="shared" si="23"/>
        <v>0</v>
      </c>
      <c r="T102" s="1">
        <f t="shared" si="15"/>
        <v>0</v>
      </c>
      <c r="U102" s="1">
        <f t="shared" si="16"/>
        <v>0</v>
      </c>
      <c r="V102" s="1">
        <f t="shared" si="17"/>
        <v>0</v>
      </c>
    </row>
    <row r="103" spans="1:22">
      <c r="A103" s="5"/>
      <c r="B103" s="1"/>
      <c r="D103" s="1"/>
      <c r="G103" s="13"/>
      <c r="K103" s="1">
        <f t="shared" si="12"/>
        <v>0</v>
      </c>
      <c r="L103" s="1">
        <f t="shared" si="13"/>
        <v>0</v>
      </c>
      <c r="M103" s="1">
        <f t="shared" si="14"/>
        <v>0</v>
      </c>
      <c r="N103" s="1">
        <f t="shared" si="18"/>
        <v>0</v>
      </c>
      <c r="O103" s="1">
        <f t="shared" si="19"/>
        <v>0</v>
      </c>
      <c r="P103" s="1">
        <f t="shared" si="20"/>
        <v>0</v>
      </c>
      <c r="Q103" s="1">
        <f t="shared" si="21"/>
        <v>0</v>
      </c>
      <c r="R103" s="1">
        <f t="shared" si="22"/>
        <v>0</v>
      </c>
      <c r="S103" s="1">
        <f t="shared" si="23"/>
        <v>0</v>
      </c>
      <c r="T103" s="1">
        <f t="shared" si="15"/>
        <v>0</v>
      </c>
      <c r="U103" s="1">
        <f t="shared" si="16"/>
        <v>0</v>
      </c>
      <c r="V103" s="1">
        <f t="shared" si="17"/>
        <v>0</v>
      </c>
    </row>
    <row r="104" spans="1:22">
      <c r="A104" s="5"/>
      <c r="B104" s="1"/>
      <c r="D104" s="1"/>
      <c r="G104" s="13"/>
      <c r="K104" s="1">
        <f t="shared" si="12"/>
        <v>0</v>
      </c>
      <c r="L104" s="1">
        <f t="shared" si="13"/>
        <v>0</v>
      </c>
      <c r="M104" s="1">
        <f t="shared" si="14"/>
        <v>0</v>
      </c>
      <c r="N104" s="1">
        <f t="shared" si="18"/>
        <v>0</v>
      </c>
      <c r="O104" s="1">
        <f t="shared" si="19"/>
        <v>0</v>
      </c>
      <c r="P104" s="1">
        <f t="shared" si="20"/>
        <v>0</v>
      </c>
      <c r="Q104" s="1">
        <f t="shared" si="21"/>
        <v>0</v>
      </c>
      <c r="R104" s="1">
        <f t="shared" si="22"/>
        <v>0</v>
      </c>
      <c r="S104" s="1">
        <f t="shared" si="23"/>
        <v>0</v>
      </c>
      <c r="T104" s="1">
        <f t="shared" si="15"/>
        <v>0</v>
      </c>
      <c r="U104" s="1">
        <f t="shared" si="16"/>
        <v>0</v>
      </c>
      <c r="V104" s="1">
        <f t="shared" si="17"/>
        <v>0</v>
      </c>
    </row>
    <row r="105" spans="1:22">
      <c r="A105" s="5"/>
      <c r="B105" s="1"/>
      <c r="D105" s="1"/>
      <c r="G105" s="13"/>
      <c r="K105" s="1">
        <f t="shared" si="12"/>
        <v>0</v>
      </c>
      <c r="L105" s="1">
        <f t="shared" si="13"/>
        <v>0</v>
      </c>
      <c r="M105" s="1">
        <f t="shared" si="14"/>
        <v>0</v>
      </c>
      <c r="N105" s="1">
        <f t="shared" si="18"/>
        <v>0</v>
      </c>
      <c r="O105" s="1">
        <f t="shared" si="19"/>
        <v>0</v>
      </c>
      <c r="P105" s="1">
        <f t="shared" si="20"/>
        <v>0</v>
      </c>
      <c r="Q105" s="1">
        <f t="shared" si="21"/>
        <v>0</v>
      </c>
      <c r="R105" s="1">
        <f t="shared" si="22"/>
        <v>0</v>
      </c>
      <c r="S105" s="1">
        <f t="shared" si="23"/>
        <v>0</v>
      </c>
      <c r="T105" s="1">
        <f t="shared" si="15"/>
        <v>0</v>
      </c>
      <c r="U105" s="1">
        <f t="shared" si="16"/>
        <v>0</v>
      </c>
      <c r="V105" s="1">
        <f t="shared" si="17"/>
        <v>0</v>
      </c>
    </row>
    <row r="106" spans="1:22">
      <c r="A106" s="5"/>
      <c r="B106" s="1"/>
      <c r="D106" s="1"/>
      <c r="G106" s="13"/>
      <c r="K106" s="1">
        <f t="shared" si="12"/>
        <v>0</v>
      </c>
      <c r="L106" s="1">
        <f t="shared" si="13"/>
        <v>0</v>
      </c>
      <c r="M106" s="1">
        <f t="shared" si="14"/>
        <v>0</v>
      </c>
      <c r="N106" s="1">
        <f t="shared" si="18"/>
        <v>0</v>
      </c>
      <c r="O106" s="1">
        <f t="shared" si="19"/>
        <v>0</v>
      </c>
      <c r="P106" s="1">
        <f t="shared" si="20"/>
        <v>0</v>
      </c>
      <c r="Q106" s="1">
        <f t="shared" si="21"/>
        <v>0</v>
      </c>
      <c r="R106" s="1">
        <f t="shared" si="22"/>
        <v>0</v>
      </c>
      <c r="S106" s="1">
        <f t="shared" si="23"/>
        <v>0</v>
      </c>
      <c r="T106" s="1">
        <f t="shared" si="15"/>
        <v>0</v>
      </c>
      <c r="U106" s="1">
        <f t="shared" si="16"/>
        <v>0</v>
      </c>
      <c r="V106" s="1">
        <f t="shared" si="17"/>
        <v>0</v>
      </c>
    </row>
    <row r="107" spans="1:22">
      <c r="A107" s="5"/>
      <c r="B107" s="1"/>
      <c r="D107" s="1"/>
      <c r="G107" s="13"/>
      <c r="K107" s="1">
        <f t="shared" si="12"/>
        <v>0</v>
      </c>
      <c r="L107" s="1">
        <f t="shared" si="13"/>
        <v>0</v>
      </c>
      <c r="M107" s="1">
        <f t="shared" si="14"/>
        <v>0</v>
      </c>
      <c r="N107" s="1">
        <f t="shared" si="18"/>
        <v>0</v>
      </c>
      <c r="O107" s="1">
        <f t="shared" si="19"/>
        <v>0</v>
      </c>
      <c r="P107" s="1">
        <f t="shared" si="20"/>
        <v>0</v>
      </c>
      <c r="Q107" s="1">
        <f t="shared" si="21"/>
        <v>0</v>
      </c>
      <c r="R107" s="1">
        <f t="shared" si="22"/>
        <v>0</v>
      </c>
      <c r="S107" s="1">
        <f t="shared" si="23"/>
        <v>0</v>
      </c>
      <c r="T107" s="1">
        <f t="shared" si="15"/>
        <v>0</v>
      </c>
      <c r="U107" s="1">
        <f t="shared" si="16"/>
        <v>0</v>
      </c>
      <c r="V107" s="1">
        <f t="shared" si="17"/>
        <v>0</v>
      </c>
    </row>
    <row r="108" spans="1:22">
      <c r="A108" s="5"/>
      <c r="B108" s="1"/>
      <c r="D108" s="1"/>
      <c r="G108" s="13"/>
      <c r="K108" s="1">
        <f t="shared" si="12"/>
        <v>0</v>
      </c>
      <c r="L108" s="1">
        <f t="shared" si="13"/>
        <v>0</v>
      </c>
      <c r="M108" s="1">
        <f t="shared" si="14"/>
        <v>0</v>
      </c>
      <c r="N108" s="1">
        <f t="shared" si="18"/>
        <v>0</v>
      </c>
      <c r="O108" s="1">
        <f t="shared" si="19"/>
        <v>0</v>
      </c>
      <c r="P108" s="1">
        <f t="shared" si="20"/>
        <v>0</v>
      </c>
      <c r="Q108" s="1">
        <f t="shared" si="21"/>
        <v>0</v>
      </c>
      <c r="R108" s="1">
        <f t="shared" si="22"/>
        <v>0</v>
      </c>
      <c r="S108" s="1">
        <f t="shared" si="23"/>
        <v>0</v>
      </c>
      <c r="T108" s="1">
        <f t="shared" si="15"/>
        <v>0</v>
      </c>
      <c r="U108" s="1">
        <f t="shared" si="16"/>
        <v>0</v>
      </c>
      <c r="V108" s="1">
        <f t="shared" si="17"/>
        <v>0</v>
      </c>
    </row>
    <row r="109" spans="1:22">
      <c r="A109" s="5"/>
      <c r="B109" s="1"/>
      <c r="D109" s="1"/>
      <c r="G109" s="13"/>
      <c r="K109" s="1">
        <f t="shared" si="12"/>
        <v>0</v>
      </c>
      <c r="L109" s="1">
        <f t="shared" si="13"/>
        <v>0</v>
      </c>
      <c r="M109" s="1">
        <f t="shared" si="14"/>
        <v>0</v>
      </c>
      <c r="N109" s="1">
        <f t="shared" si="18"/>
        <v>0</v>
      </c>
      <c r="O109" s="1">
        <f t="shared" si="19"/>
        <v>0</v>
      </c>
      <c r="P109" s="1">
        <f t="shared" si="20"/>
        <v>0</v>
      </c>
      <c r="Q109" s="1">
        <f t="shared" si="21"/>
        <v>0</v>
      </c>
      <c r="R109" s="1">
        <f t="shared" si="22"/>
        <v>0</v>
      </c>
      <c r="S109" s="1">
        <f t="shared" si="23"/>
        <v>0</v>
      </c>
      <c r="T109" s="1">
        <f t="shared" si="15"/>
        <v>0</v>
      </c>
      <c r="U109" s="1">
        <f t="shared" si="16"/>
        <v>0</v>
      </c>
      <c r="V109" s="1">
        <f t="shared" si="17"/>
        <v>0</v>
      </c>
    </row>
    <row r="110" spans="1:22">
      <c r="A110" s="5"/>
      <c r="B110" s="1"/>
      <c r="D110" s="1"/>
      <c r="K110" s="1">
        <f t="shared" si="12"/>
        <v>0</v>
      </c>
      <c r="L110" s="1">
        <f t="shared" si="13"/>
        <v>0</v>
      </c>
      <c r="M110" s="1">
        <f t="shared" si="14"/>
        <v>0</v>
      </c>
      <c r="N110" s="1">
        <f>IF(G110="caixa",D110,0)</f>
        <v>0</v>
      </c>
      <c r="O110" s="1">
        <f>IF(G110="bb",D110,0)</f>
        <v>0</v>
      </c>
      <c r="P110" s="1">
        <f>IF(G110="bradesco",D110,0)</f>
        <v>0</v>
      </c>
      <c r="Q110" s="1">
        <f>IF(G110="banco real",D110,0)</f>
        <v>0</v>
      </c>
      <c r="R110" s="1">
        <f>IF(G110="itau",D110,0)</f>
        <v>0</v>
      </c>
      <c r="S110" s="1">
        <f>IF(G110="pseg",D110,0)</f>
        <v>0</v>
      </c>
      <c r="T110" s="1">
        <f t="shared" si="15"/>
        <v>0</v>
      </c>
      <c r="U110" s="1">
        <f t="shared" si="16"/>
        <v>0</v>
      </c>
      <c r="V110" s="1">
        <f t="shared" si="17"/>
        <v>0</v>
      </c>
    </row>
    <row r="111" spans="1:22">
      <c r="A111" s="5"/>
      <c r="B111" s="1"/>
      <c r="D111" s="1"/>
      <c r="G111" s="13"/>
      <c r="K111" s="1">
        <f t="shared" si="12"/>
        <v>0</v>
      </c>
      <c r="L111" s="1">
        <f t="shared" si="13"/>
        <v>0</v>
      </c>
      <c r="M111" s="1">
        <f t="shared" si="14"/>
        <v>0</v>
      </c>
      <c r="N111" s="1">
        <f t="shared" si="18"/>
        <v>0</v>
      </c>
      <c r="O111" s="1">
        <f t="shared" si="19"/>
        <v>0</v>
      </c>
      <c r="P111" s="1">
        <f t="shared" si="20"/>
        <v>0</v>
      </c>
      <c r="Q111" s="1">
        <f t="shared" si="21"/>
        <v>0</v>
      </c>
      <c r="R111" s="1">
        <f t="shared" si="22"/>
        <v>0</v>
      </c>
      <c r="S111" s="1">
        <f t="shared" si="23"/>
        <v>0</v>
      </c>
      <c r="T111" s="1">
        <f t="shared" si="15"/>
        <v>0</v>
      </c>
      <c r="U111" s="1">
        <f t="shared" si="16"/>
        <v>0</v>
      </c>
      <c r="V111" s="1">
        <f t="shared" si="17"/>
        <v>0</v>
      </c>
    </row>
    <row r="112" spans="1:22">
      <c r="A112" s="5"/>
      <c r="B112" s="1"/>
      <c r="D112" s="1"/>
      <c r="G112" s="13"/>
      <c r="K112" s="1">
        <f t="shared" si="12"/>
        <v>0</v>
      </c>
      <c r="L112" s="1">
        <f t="shared" si="13"/>
        <v>0</v>
      </c>
      <c r="M112" s="1">
        <f t="shared" si="14"/>
        <v>0</v>
      </c>
      <c r="N112" s="1">
        <f t="shared" si="18"/>
        <v>0</v>
      </c>
      <c r="O112" s="1">
        <f t="shared" si="19"/>
        <v>0</v>
      </c>
      <c r="P112" s="1">
        <f t="shared" si="20"/>
        <v>0</v>
      </c>
      <c r="Q112" s="1">
        <f t="shared" si="21"/>
        <v>0</v>
      </c>
      <c r="R112" s="1">
        <f t="shared" si="22"/>
        <v>0</v>
      </c>
      <c r="S112" s="1">
        <f t="shared" si="23"/>
        <v>0</v>
      </c>
      <c r="T112" s="1">
        <f t="shared" si="15"/>
        <v>0</v>
      </c>
      <c r="U112" s="1">
        <f t="shared" si="16"/>
        <v>0</v>
      </c>
      <c r="V112" s="1">
        <f t="shared" si="17"/>
        <v>0</v>
      </c>
    </row>
    <row r="113" spans="1:22">
      <c r="A113" s="5"/>
      <c r="B113" s="1"/>
      <c r="D113" s="1"/>
      <c r="G113" s="13"/>
      <c r="K113" s="1">
        <f t="shared" si="12"/>
        <v>0</v>
      </c>
      <c r="L113" s="1">
        <f t="shared" si="13"/>
        <v>0</v>
      </c>
      <c r="M113" s="1">
        <f t="shared" si="14"/>
        <v>0</v>
      </c>
      <c r="N113" s="1">
        <f t="shared" si="18"/>
        <v>0</v>
      </c>
      <c r="O113" s="1">
        <f t="shared" si="19"/>
        <v>0</v>
      </c>
      <c r="P113" s="1">
        <f t="shared" si="20"/>
        <v>0</v>
      </c>
      <c r="Q113" s="1">
        <f t="shared" si="21"/>
        <v>0</v>
      </c>
      <c r="R113" s="1">
        <f t="shared" si="22"/>
        <v>0</v>
      </c>
      <c r="S113" s="1">
        <f t="shared" si="23"/>
        <v>0</v>
      </c>
      <c r="T113" s="1">
        <f t="shared" si="15"/>
        <v>0</v>
      </c>
      <c r="U113" s="1">
        <f t="shared" si="16"/>
        <v>0</v>
      </c>
      <c r="V113" s="1">
        <f t="shared" si="17"/>
        <v>0</v>
      </c>
    </row>
    <row r="114" spans="1:22">
      <c r="A114" s="5"/>
      <c r="B114" s="1"/>
      <c r="D114" s="1"/>
      <c r="G114" s="13"/>
      <c r="K114" s="1">
        <f t="shared" si="12"/>
        <v>0</v>
      </c>
      <c r="L114" s="1">
        <f t="shared" si="13"/>
        <v>0</v>
      </c>
      <c r="M114" s="1">
        <f t="shared" si="14"/>
        <v>0</v>
      </c>
      <c r="N114" s="1">
        <f t="shared" si="18"/>
        <v>0</v>
      </c>
      <c r="O114" s="1">
        <f t="shared" si="19"/>
        <v>0</v>
      </c>
      <c r="P114" s="1">
        <f t="shared" si="20"/>
        <v>0</v>
      </c>
      <c r="Q114" s="1">
        <f t="shared" si="21"/>
        <v>0</v>
      </c>
      <c r="R114" s="1">
        <f t="shared" si="22"/>
        <v>0</v>
      </c>
      <c r="S114" s="1">
        <f t="shared" si="23"/>
        <v>0</v>
      </c>
      <c r="T114" s="1">
        <f t="shared" si="15"/>
        <v>0</v>
      </c>
      <c r="U114" s="1">
        <f t="shared" si="16"/>
        <v>0</v>
      </c>
      <c r="V114" s="1">
        <f t="shared" si="17"/>
        <v>0</v>
      </c>
    </row>
    <row r="115" spans="1:22">
      <c r="A115" s="5"/>
      <c r="B115" s="1"/>
      <c r="D115" s="1"/>
      <c r="G115" s="13"/>
      <c r="K115" s="1">
        <f t="shared" si="12"/>
        <v>0</v>
      </c>
      <c r="L115" s="1">
        <f t="shared" si="13"/>
        <v>0</v>
      </c>
      <c r="M115" s="1">
        <f t="shared" si="14"/>
        <v>0</v>
      </c>
      <c r="N115" s="1">
        <f t="shared" si="18"/>
        <v>0</v>
      </c>
      <c r="O115" s="1">
        <f t="shared" si="19"/>
        <v>0</v>
      </c>
      <c r="P115" s="1">
        <f t="shared" si="20"/>
        <v>0</v>
      </c>
      <c r="Q115" s="1">
        <f t="shared" si="21"/>
        <v>0</v>
      </c>
      <c r="R115" s="1">
        <f t="shared" si="22"/>
        <v>0</v>
      </c>
      <c r="S115" s="1">
        <f t="shared" si="23"/>
        <v>0</v>
      </c>
      <c r="T115" s="1">
        <f t="shared" si="15"/>
        <v>0</v>
      </c>
      <c r="U115" s="1">
        <f t="shared" si="16"/>
        <v>0</v>
      </c>
      <c r="V115" s="1">
        <f t="shared" si="17"/>
        <v>0</v>
      </c>
    </row>
    <row r="116" spans="1:22">
      <c r="A116" s="5"/>
      <c r="B116" s="1"/>
      <c r="D116" s="1"/>
      <c r="G116" s="16"/>
      <c r="K116" s="1">
        <f t="shared" si="12"/>
        <v>0</v>
      </c>
      <c r="L116" s="1">
        <f t="shared" si="13"/>
        <v>0</v>
      </c>
      <c r="M116" s="1">
        <f t="shared" si="14"/>
        <v>0</v>
      </c>
      <c r="N116" s="1">
        <f t="shared" si="18"/>
        <v>0</v>
      </c>
      <c r="O116" s="1">
        <f t="shared" si="19"/>
        <v>0</v>
      </c>
      <c r="P116" s="1">
        <f t="shared" si="20"/>
        <v>0</v>
      </c>
      <c r="Q116" s="1">
        <f t="shared" si="21"/>
        <v>0</v>
      </c>
      <c r="R116" s="1">
        <f t="shared" si="22"/>
        <v>0</v>
      </c>
      <c r="S116" s="1">
        <f t="shared" si="23"/>
        <v>0</v>
      </c>
      <c r="T116" s="1">
        <f t="shared" si="15"/>
        <v>0</v>
      </c>
      <c r="U116" s="1">
        <f t="shared" si="16"/>
        <v>0</v>
      </c>
      <c r="V116" s="1">
        <f t="shared" si="17"/>
        <v>0</v>
      </c>
    </row>
    <row r="117" spans="1:22">
      <c r="A117" s="5"/>
      <c r="B117" s="1"/>
      <c r="D117" s="1"/>
      <c r="G117" s="13"/>
      <c r="K117" s="1">
        <f t="shared" si="12"/>
        <v>0</v>
      </c>
      <c r="L117" s="1">
        <f t="shared" si="13"/>
        <v>0</v>
      </c>
      <c r="M117" s="1">
        <f t="shared" si="14"/>
        <v>0</v>
      </c>
      <c r="N117" s="1">
        <f t="shared" si="18"/>
        <v>0</v>
      </c>
      <c r="O117" s="1">
        <f t="shared" si="19"/>
        <v>0</v>
      </c>
      <c r="P117" s="1">
        <f t="shared" si="20"/>
        <v>0</v>
      </c>
      <c r="Q117" s="1">
        <f t="shared" si="21"/>
        <v>0</v>
      </c>
      <c r="R117" s="1">
        <f t="shared" si="22"/>
        <v>0</v>
      </c>
      <c r="S117" s="1">
        <f t="shared" si="23"/>
        <v>0</v>
      </c>
      <c r="T117" s="1">
        <f t="shared" si="15"/>
        <v>0</v>
      </c>
      <c r="U117" s="1">
        <f t="shared" si="16"/>
        <v>0</v>
      </c>
      <c r="V117" s="1">
        <f t="shared" si="17"/>
        <v>0</v>
      </c>
    </row>
    <row r="118" spans="1:22">
      <c r="A118" s="5"/>
      <c r="B118" s="1"/>
      <c r="D118" s="1"/>
      <c r="G118" s="13"/>
      <c r="K118" s="1">
        <f t="shared" si="12"/>
        <v>0</v>
      </c>
      <c r="L118" s="1">
        <f t="shared" si="13"/>
        <v>0</v>
      </c>
      <c r="M118" s="1">
        <f t="shared" si="14"/>
        <v>0</v>
      </c>
      <c r="N118" s="1">
        <f t="shared" si="18"/>
        <v>0</v>
      </c>
      <c r="O118" s="1">
        <f t="shared" si="19"/>
        <v>0</v>
      </c>
      <c r="P118" s="1">
        <f t="shared" si="20"/>
        <v>0</v>
      </c>
      <c r="Q118" s="1">
        <f t="shared" si="21"/>
        <v>0</v>
      </c>
      <c r="R118" s="1">
        <f t="shared" si="22"/>
        <v>0</v>
      </c>
      <c r="S118" s="1">
        <f t="shared" si="23"/>
        <v>0</v>
      </c>
      <c r="T118" s="1">
        <f t="shared" si="15"/>
        <v>0</v>
      </c>
      <c r="U118" s="1">
        <f t="shared" si="16"/>
        <v>0</v>
      </c>
      <c r="V118" s="1">
        <f t="shared" si="17"/>
        <v>0</v>
      </c>
    </row>
    <row r="119" spans="1:22">
      <c r="A119" s="5"/>
      <c r="B119" s="1"/>
      <c r="D119" s="1"/>
      <c r="G119" s="13"/>
      <c r="K119" s="1">
        <f t="shared" si="12"/>
        <v>0</v>
      </c>
      <c r="L119" s="1">
        <f t="shared" si="13"/>
        <v>0</v>
      </c>
      <c r="M119" s="1">
        <f t="shared" si="14"/>
        <v>0</v>
      </c>
      <c r="N119" s="1">
        <f t="shared" si="18"/>
        <v>0</v>
      </c>
      <c r="O119" s="1">
        <f t="shared" si="19"/>
        <v>0</v>
      </c>
      <c r="P119" s="1">
        <f t="shared" si="20"/>
        <v>0</v>
      </c>
      <c r="Q119" s="1">
        <f t="shared" si="21"/>
        <v>0</v>
      </c>
      <c r="R119" s="1">
        <f t="shared" si="22"/>
        <v>0</v>
      </c>
      <c r="S119" s="1">
        <f t="shared" si="23"/>
        <v>0</v>
      </c>
      <c r="T119" s="1">
        <f t="shared" si="15"/>
        <v>0</v>
      </c>
      <c r="U119" s="1">
        <f t="shared" si="16"/>
        <v>0</v>
      </c>
      <c r="V119" s="1">
        <f t="shared" si="17"/>
        <v>0</v>
      </c>
    </row>
    <row r="120" spans="1:22">
      <c r="A120" s="5"/>
      <c r="B120" s="1"/>
      <c r="D120" s="1"/>
      <c r="K120" s="1">
        <f t="shared" si="12"/>
        <v>0</v>
      </c>
      <c r="L120" s="1">
        <f t="shared" si="13"/>
        <v>0</v>
      </c>
      <c r="M120" s="1">
        <f t="shared" si="14"/>
        <v>0</v>
      </c>
      <c r="N120" s="1">
        <f t="shared" si="18"/>
        <v>0</v>
      </c>
      <c r="O120" s="1">
        <f t="shared" si="19"/>
        <v>0</v>
      </c>
      <c r="P120" s="1">
        <f t="shared" si="20"/>
        <v>0</v>
      </c>
      <c r="Q120" s="1">
        <f t="shared" si="21"/>
        <v>0</v>
      </c>
      <c r="R120" s="1">
        <f t="shared" si="22"/>
        <v>0</v>
      </c>
      <c r="S120" s="1">
        <f t="shared" si="23"/>
        <v>0</v>
      </c>
      <c r="T120" s="1">
        <f t="shared" si="15"/>
        <v>0</v>
      </c>
      <c r="U120" s="1">
        <f t="shared" si="16"/>
        <v>0</v>
      </c>
      <c r="V120" s="1">
        <f t="shared" si="17"/>
        <v>0</v>
      </c>
    </row>
    <row r="121" spans="1:22">
      <c r="A121" s="5"/>
      <c r="B121" s="1"/>
      <c r="D121" s="1"/>
      <c r="G121" s="13"/>
      <c r="K121" s="1">
        <f t="shared" si="12"/>
        <v>0</v>
      </c>
      <c r="L121" s="1">
        <f t="shared" si="13"/>
        <v>0</v>
      </c>
      <c r="M121" s="1">
        <f t="shared" si="14"/>
        <v>0</v>
      </c>
      <c r="N121" s="1">
        <f t="shared" si="18"/>
        <v>0</v>
      </c>
      <c r="O121" s="1">
        <f t="shared" si="19"/>
        <v>0</v>
      </c>
      <c r="P121" s="1">
        <f t="shared" si="20"/>
        <v>0</v>
      </c>
      <c r="Q121" s="1">
        <f t="shared" si="21"/>
        <v>0</v>
      </c>
      <c r="R121" s="1">
        <f t="shared" si="22"/>
        <v>0</v>
      </c>
      <c r="S121" s="1">
        <f t="shared" si="23"/>
        <v>0</v>
      </c>
      <c r="T121" s="1">
        <f t="shared" si="15"/>
        <v>0</v>
      </c>
      <c r="U121" s="1">
        <f t="shared" si="16"/>
        <v>0</v>
      </c>
      <c r="V121" s="1">
        <f t="shared" si="17"/>
        <v>0</v>
      </c>
    </row>
    <row r="122" spans="1:22">
      <c r="A122" s="5"/>
      <c r="B122" s="1"/>
      <c r="D122" s="1"/>
      <c r="G122" s="13"/>
      <c r="K122" s="1">
        <f t="shared" si="12"/>
        <v>0</v>
      </c>
      <c r="L122" s="1">
        <f t="shared" si="13"/>
        <v>0</v>
      </c>
      <c r="M122" s="1">
        <f t="shared" si="14"/>
        <v>0</v>
      </c>
      <c r="N122" s="1">
        <f t="shared" si="18"/>
        <v>0</v>
      </c>
      <c r="O122" s="1">
        <f t="shared" si="19"/>
        <v>0</v>
      </c>
      <c r="P122" s="1">
        <f t="shared" si="20"/>
        <v>0</v>
      </c>
      <c r="Q122" s="1">
        <f t="shared" si="21"/>
        <v>0</v>
      </c>
      <c r="R122" s="1">
        <f t="shared" si="22"/>
        <v>0</v>
      </c>
      <c r="S122" s="1">
        <f t="shared" si="23"/>
        <v>0</v>
      </c>
      <c r="T122" s="1">
        <f t="shared" si="15"/>
        <v>0</v>
      </c>
      <c r="U122" s="1">
        <f t="shared" si="16"/>
        <v>0</v>
      </c>
      <c r="V122" s="1">
        <f t="shared" si="17"/>
        <v>0</v>
      </c>
    </row>
    <row r="123" spans="1:22">
      <c r="A123" s="5"/>
      <c r="B123" s="1"/>
      <c r="D123" s="1"/>
      <c r="G123" s="13"/>
      <c r="K123" s="1">
        <f t="shared" si="12"/>
        <v>0</v>
      </c>
      <c r="L123" s="1">
        <f t="shared" si="13"/>
        <v>0</v>
      </c>
      <c r="M123" s="1">
        <f t="shared" si="14"/>
        <v>0</v>
      </c>
      <c r="N123" s="1">
        <f t="shared" si="18"/>
        <v>0</v>
      </c>
      <c r="O123" s="1">
        <f t="shared" si="19"/>
        <v>0</v>
      </c>
      <c r="P123" s="1">
        <f t="shared" si="20"/>
        <v>0</v>
      </c>
      <c r="Q123" s="1">
        <f t="shared" si="21"/>
        <v>0</v>
      </c>
      <c r="R123" s="1">
        <f t="shared" si="22"/>
        <v>0</v>
      </c>
      <c r="S123" s="1">
        <f t="shared" si="23"/>
        <v>0</v>
      </c>
      <c r="T123" s="1">
        <f t="shared" si="15"/>
        <v>0</v>
      </c>
      <c r="U123" s="1">
        <f t="shared" si="16"/>
        <v>0</v>
      </c>
      <c r="V123" s="1">
        <f t="shared" si="17"/>
        <v>0</v>
      </c>
    </row>
    <row r="124" spans="1:22">
      <c r="A124" s="5"/>
      <c r="B124" s="1"/>
      <c r="D124" s="1"/>
      <c r="G124" s="13"/>
      <c r="K124" s="1">
        <f t="shared" si="12"/>
        <v>0</v>
      </c>
      <c r="L124" s="1">
        <f t="shared" si="13"/>
        <v>0</v>
      </c>
      <c r="M124" s="1">
        <f t="shared" si="14"/>
        <v>0</v>
      </c>
      <c r="N124" s="1">
        <f t="shared" si="18"/>
        <v>0</v>
      </c>
      <c r="O124" s="1">
        <f t="shared" si="19"/>
        <v>0</v>
      </c>
      <c r="P124" s="1">
        <f t="shared" si="20"/>
        <v>0</v>
      </c>
      <c r="Q124" s="1">
        <f t="shared" si="21"/>
        <v>0</v>
      </c>
      <c r="R124" s="1">
        <f t="shared" si="22"/>
        <v>0</v>
      </c>
      <c r="S124" s="1">
        <f t="shared" si="23"/>
        <v>0</v>
      </c>
      <c r="T124" s="1">
        <f t="shared" si="15"/>
        <v>0</v>
      </c>
      <c r="U124" s="1">
        <f t="shared" si="16"/>
        <v>0</v>
      </c>
      <c r="V124" s="1">
        <f t="shared" si="17"/>
        <v>0</v>
      </c>
    </row>
    <row r="125" spans="1:22">
      <c r="A125" s="5"/>
      <c r="B125" s="1"/>
      <c r="D125" s="1"/>
      <c r="K125" s="1">
        <f t="shared" si="12"/>
        <v>0</v>
      </c>
      <c r="L125" s="1">
        <f t="shared" si="13"/>
        <v>0</v>
      </c>
      <c r="M125" s="1">
        <f t="shared" si="14"/>
        <v>0</v>
      </c>
      <c r="N125" s="1">
        <f>IF(G125="caixa",D125,0)</f>
        <v>0</v>
      </c>
      <c r="O125" s="1">
        <f>IF(G125="bb",D125,0)</f>
        <v>0</v>
      </c>
      <c r="P125" s="1">
        <f>IF(G125="bradesco",D125,0)</f>
        <v>0</v>
      </c>
      <c r="Q125" s="1">
        <f>IF(G125="banco real",D125,0)</f>
        <v>0</v>
      </c>
      <c r="R125" s="1">
        <f>IF(G125="itau",D125,0)</f>
        <v>0</v>
      </c>
      <c r="S125" s="1">
        <f>IF(G125="pseg",D125,0)</f>
        <v>0</v>
      </c>
      <c r="T125" s="1">
        <f t="shared" si="15"/>
        <v>0</v>
      </c>
      <c r="U125" s="1">
        <f t="shared" si="16"/>
        <v>0</v>
      </c>
      <c r="V125" s="1">
        <f t="shared" si="17"/>
        <v>0</v>
      </c>
    </row>
    <row r="126" spans="1:22">
      <c r="A126" s="5"/>
      <c r="B126" s="1"/>
      <c r="D126" s="1"/>
      <c r="G126" s="13"/>
      <c r="K126" s="1">
        <f t="shared" si="12"/>
        <v>0</v>
      </c>
      <c r="L126" s="1">
        <f t="shared" si="13"/>
        <v>0</v>
      </c>
      <c r="M126" s="1">
        <f t="shared" si="14"/>
        <v>0</v>
      </c>
      <c r="N126" s="1">
        <f t="shared" si="18"/>
        <v>0</v>
      </c>
      <c r="O126" s="1">
        <f t="shared" si="19"/>
        <v>0</v>
      </c>
      <c r="P126" s="1">
        <f t="shared" si="20"/>
        <v>0</v>
      </c>
      <c r="Q126" s="1">
        <f t="shared" si="21"/>
        <v>0</v>
      </c>
      <c r="R126" s="1">
        <f t="shared" si="22"/>
        <v>0</v>
      </c>
      <c r="S126" s="1">
        <f t="shared" si="23"/>
        <v>0</v>
      </c>
      <c r="T126" s="1">
        <f t="shared" si="15"/>
        <v>0</v>
      </c>
      <c r="U126" s="1">
        <f t="shared" si="16"/>
        <v>0</v>
      </c>
      <c r="V126" s="1">
        <f t="shared" si="17"/>
        <v>0</v>
      </c>
    </row>
    <row r="127" spans="1:22">
      <c r="A127" s="5"/>
      <c r="B127" s="1"/>
      <c r="D127" s="1"/>
      <c r="G127" s="13"/>
      <c r="K127" s="1">
        <f t="shared" si="12"/>
        <v>0</v>
      </c>
      <c r="L127" s="1">
        <f t="shared" si="13"/>
        <v>0</v>
      </c>
      <c r="M127" s="1">
        <f t="shared" si="14"/>
        <v>0</v>
      </c>
      <c r="N127" s="1">
        <f t="shared" si="18"/>
        <v>0</v>
      </c>
      <c r="O127" s="1">
        <f t="shared" si="19"/>
        <v>0</v>
      </c>
      <c r="P127" s="1">
        <f t="shared" si="20"/>
        <v>0</v>
      </c>
      <c r="Q127" s="1">
        <f t="shared" si="21"/>
        <v>0</v>
      </c>
      <c r="R127" s="1">
        <f t="shared" si="22"/>
        <v>0</v>
      </c>
      <c r="S127" s="1">
        <f t="shared" si="23"/>
        <v>0</v>
      </c>
      <c r="T127" s="1">
        <f t="shared" si="15"/>
        <v>0</v>
      </c>
      <c r="U127" s="1">
        <f t="shared" si="16"/>
        <v>0</v>
      </c>
      <c r="V127" s="1">
        <f t="shared" si="17"/>
        <v>0</v>
      </c>
    </row>
    <row r="128" spans="1:22">
      <c r="A128" s="5"/>
      <c r="B128" s="1"/>
      <c r="D128" s="1"/>
      <c r="G128" s="13"/>
      <c r="K128" s="1">
        <f t="shared" si="12"/>
        <v>0</v>
      </c>
      <c r="L128" s="1">
        <f t="shared" si="13"/>
        <v>0</v>
      </c>
      <c r="M128" s="1">
        <f t="shared" si="14"/>
        <v>0</v>
      </c>
      <c r="N128" s="1">
        <f t="shared" si="18"/>
        <v>0</v>
      </c>
      <c r="O128" s="1">
        <f t="shared" si="19"/>
        <v>0</v>
      </c>
      <c r="P128" s="1">
        <f t="shared" si="20"/>
        <v>0</v>
      </c>
      <c r="Q128" s="1">
        <f t="shared" si="21"/>
        <v>0</v>
      </c>
      <c r="R128" s="1">
        <f t="shared" si="22"/>
        <v>0</v>
      </c>
      <c r="S128" s="1">
        <f t="shared" si="23"/>
        <v>0</v>
      </c>
      <c r="T128" s="1">
        <f t="shared" si="15"/>
        <v>0</v>
      </c>
      <c r="U128" s="1">
        <f t="shared" si="16"/>
        <v>0</v>
      </c>
      <c r="V128" s="1">
        <f t="shared" si="17"/>
        <v>0</v>
      </c>
    </row>
    <row r="129" spans="1:22">
      <c r="A129" s="5"/>
      <c r="B129" s="1"/>
      <c r="D129" s="1"/>
      <c r="G129" s="13"/>
      <c r="K129" s="1">
        <f t="shared" si="12"/>
        <v>0</v>
      </c>
      <c r="L129" s="1">
        <f t="shared" si="13"/>
        <v>0</v>
      </c>
      <c r="M129" s="1">
        <f t="shared" si="14"/>
        <v>0</v>
      </c>
      <c r="N129" s="1">
        <f t="shared" si="18"/>
        <v>0</v>
      </c>
      <c r="O129" s="1">
        <f t="shared" si="19"/>
        <v>0</v>
      </c>
      <c r="P129" s="1">
        <f t="shared" si="20"/>
        <v>0</v>
      </c>
      <c r="Q129" s="1">
        <f t="shared" si="21"/>
        <v>0</v>
      </c>
      <c r="R129" s="1">
        <f t="shared" si="22"/>
        <v>0</v>
      </c>
      <c r="S129" s="1">
        <f t="shared" si="23"/>
        <v>0</v>
      </c>
      <c r="T129" s="1">
        <f t="shared" si="15"/>
        <v>0</v>
      </c>
      <c r="U129" s="1">
        <f t="shared" si="16"/>
        <v>0</v>
      </c>
      <c r="V129" s="1">
        <f t="shared" si="17"/>
        <v>0</v>
      </c>
    </row>
    <row r="130" spans="1:22">
      <c r="A130" s="5"/>
      <c r="B130" s="1"/>
      <c r="D130" s="1"/>
      <c r="G130" s="13"/>
      <c r="K130" s="1">
        <f t="shared" si="12"/>
        <v>0</v>
      </c>
      <c r="L130" s="1">
        <f t="shared" si="13"/>
        <v>0</v>
      </c>
      <c r="M130" s="1">
        <f t="shared" si="14"/>
        <v>0</v>
      </c>
      <c r="N130" s="1">
        <f t="shared" si="18"/>
        <v>0</v>
      </c>
      <c r="O130" s="1">
        <f t="shared" si="19"/>
        <v>0</v>
      </c>
      <c r="P130" s="1">
        <f t="shared" si="20"/>
        <v>0</v>
      </c>
      <c r="Q130" s="1">
        <f t="shared" si="21"/>
        <v>0</v>
      </c>
      <c r="R130" s="1">
        <f t="shared" si="22"/>
        <v>0</v>
      </c>
      <c r="S130" s="1">
        <f t="shared" si="23"/>
        <v>0</v>
      </c>
      <c r="T130" s="1">
        <f t="shared" si="15"/>
        <v>0</v>
      </c>
      <c r="U130" s="1">
        <f t="shared" si="16"/>
        <v>0</v>
      </c>
      <c r="V130" s="1">
        <f t="shared" si="17"/>
        <v>0</v>
      </c>
    </row>
    <row r="131" spans="1:22">
      <c r="A131" s="5"/>
      <c r="B131" s="1"/>
      <c r="D131" s="1"/>
      <c r="G131" s="13"/>
      <c r="K131" s="1">
        <f t="shared" ref="K131:K180" si="24">IF(E131="lojas",D131,0)</f>
        <v>0</v>
      </c>
      <c r="L131" s="1">
        <f t="shared" ref="L131:L180" si="25">IF(E131="lanhouse",D131,0)</f>
        <v>0</v>
      </c>
      <c r="M131" s="1">
        <f t="shared" ref="M131:M180" si="26">IF(E131="celular",D131,0)</f>
        <v>0</v>
      </c>
      <c r="N131" s="1">
        <f t="shared" si="18"/>
        <v>0</v>
      </c>
      <c r="O131" s="1">
        <f t="shared" si="19"/>
        <v>0</v>
      </c>
      <c r="P131" s="1">
        <f t="shared" si="20"/>
        <v>0</v>
      </c>
      <c r="Q131" s="1">
        <f t="shared" si="21"/>
        <v>0</v>
      </c>
      <c r="R131" s="1">
        <f t="shared" si="22"/>
        <v>0</v>
      </c>
      <c r="S131" s="1">
        <f t="shared" si="23"/>
        <v>0</v>
      </c>
      <c r="T131" s="1">
        <f t="shared" ref="T131:T151" si="27">IF(C131="pessoal",B131,0)</f>
        <v>0</v>
      </c>
      <c r="U131" s="1">
        <f t="shared" ref="U131:U180" si="28">IF(E131="dominios",D131,0)</f>
        <v>0</v>
      </c>
      <c r="V131" s="1">
        <f t="shared" ref="V131:V180" si="29">IF(C131="publicidade",B131,0)</f>
        <v>0</v>
      </c>
    </row>
    <row r="132" spans="1:22">
      <c r="A132" s="5"/>
      <c r="B132" s="1"/>
      <c r="D132" s="1"/>
      <c r="G132" s="13"/>
      <c r="K132" s="1">
        <f t="shared" si="24"/>
        <v>0</v>
      </c>
      <c r="L132" s="1">
        <f t="shared" si="25"/>
        <v>0</v>
      </c>
      <c r="M132" s="1">
        <f t="shared" si="26"/>
        <v>0</v>
      </c>
      <c r="N132" s="1">
        <f t="shared" ref="N132:N180" si="30">IF(F132="caixa",D132,0)</f>
        <v>0</v>
      </c>
      <c r="O132" s="1">
        <f t="shared" ref="O132:O180" si="31">IF(F132="bb",D132,0)</f>
        <v>0</v>
      </c>
      <c r="P132" s="1">
        <f t="shared" ref="P132:P180" si="32">IF(F132="bradesco",D132,0)</f>
        <v>0</v>
      </c>
      <c r="Q132" s="1">
        <f t="shared" ref="Q132:Q180" si="33">IF(F132="banco real",D132,0)</f>
        <v>0</v>
      </c>
      <c r="R132" s="1">
        <f t="shared" ref="R132:R180" si="34">IF(F132="itau",D132,0)</f>
        <v>0</v>
      </c>
      <c r="S132" s="1">
        <f t="shared" ref="S132:S180" si="35">IF(F132="pseg",D132,0)</f>
        <v>0</v>
      </c>
      <c r="T132" s="1">
        <f t="shared" si="27"/>
        <v>0</v>
      </c>
      <c r="U132" s="1">
        <f t="shared" si="28"/>
        <v>0</v>
      </c>
      <c r="V132" s="1">
        <f t="shared" si="29"/>
        <v>0</v>
      </c>
    </row>
    <row r="133" spans="1:22">
      <c r="A133" s="5"/>
      <c r="B133" s="1"/>
      <c r="D133" s="1"/>
      <c r="G133" s="13"/>
      <c r="K133" s="1">
        <f t="shared" si="24"/>
        <v>0</v>
      </c>
      <c r="L133" s="1">
        <f t="shared" si="25"/>
        <v>0</v>
      </c>
      <c r="M133" s="1">
        <f t="shared" si="26"/>
        <v>0</v>
      </c>
      <c r="N133" s="1">
        <f t="shared" si="30"/>
        <v>0</v>
      </c>
      <c r="O133" s="1">
        <f t="shared" si="31"/>
        <v>0</v>
      </c>
      <c r="P133" s="1">
        <f t="shared" si="32"/>
        <v>0</v>
      </c>
      <c r="Q133" s="1">
        <f t="shared" si="33"/>
        <v>0</v>
      </c>
      <c r="R133" s="1">
        <f t="shared" si="34"/>
        <v>0</v>
      </c>
      <c r="S133" s="1">
        <f t="shared" si="35"/>
        <v>0</v>
      </c>
      <c r="T133" s="1">
        <f t="shared" si="27"/>
        <v>0</v>
      </c>
      <c r="U133" s="1">
        <f t="shared" si="28"/>
        <v>0</v>
      </c>
      <c r="V133" s="1">
        <f t="shared" si="29"/>
        <v>0</v>
      </c>
    </row>
    <row r="134" spans="1:22">
      <c r="A134" s="5"/>
      <c r="B134" s="1"/>
      <c r="D134" s="1"/>
      <c r="G134" s="13"/>
      <c r="K134" s="1">
        <f t="shared" si="24"/>
        <v>0</v>
      </c>
      <c r="L134" s="1">
        <f t="shared" si="25"/>
        <v>0</v>
      </c>
      <c r="M134" s="1">
        <f t="shared" si="26"/>
        <v>0</v>
      </c>
      <c r="N134" s="1">
        <f t="shared" si="30"/>
        <v>0</v>
      </c>
      <c r="O134" s="1">
        <f t="shared" si="31"/>
        <v>0</v>
      </c>
      <c r="P134" s="1">
        <f t="shared" si="32"/>
        <v>0</v>
      </c>
      <c r="Q134" s="1">
        <f t="shared" si="33"/>
        <v>0</v>
      </c>
      <c r="R134" s="1">
        <f t="shared" si="34"/>
        <v>0</v>
      </c>
      <c r="S134" s="1">
        <f t="shared" si="35"/>
        <v>0</v>
      </c>
      <c r="T134" s="1">
        <f t="shared" si="27"/>
        <v>0</v>
      </c>
      <c r="U134" s="1">
        <f t="shared" si="28"/>
        <v>0</v>
      </c>
      <c r="V134" s="1">
        <f t="shared" si="29"/>
        <v>0</v>
      </c>
    </row>
    <row r="135" spans="1:22">
      <c r="A135" s="5"/>
      <c r="B135" s="1"/>
      <c r="D135" s="1"/>
      <c r="G135" s="13"/>
      <c r="K135" s="1">
        <f t="shared" si="24"/>
        <v>0</v>
      </c>
      <c r="L135" s="1">
        <f t="shared" si="25"/>
        <v>0</v>
      </c>
      <c r="M135" s="1">
        <f t="shared" si="26"/>
        <v>0</v>
      </c>
      <c r="N135" s="1">
        <f t="shared" si="30"/>
        <v>0</v>
      </c>
      <c r="O135" s="1">
        <f t="shared" si="31"/>
        <v>0</v>
      </c>
      <c r="P135" s="1">
        <f t="shared" si="32"/>
        <v>0</v>
      </c>
      <c r="Q135" s="1">
        <f t="shared" si="33"/>
        <v>0</v>
      </c>
      <c r="R135" s="1">
        <f t="shared" si="34"/>
        <v>0</v>
      </c>
      <c r="S135" s="1">
        <f t="shared" si="35"/>
        <v>0</v>
      </c>
      <c r="T135" s="1">
        <f t="shared" si="27"/>
        <v>0</v>
      </c>
      <c r="U135" s="1">
        <f t="shared" si="28"/>
        <v>0</v>
      </c>
      <c r="V135" s="1">
        <f t="shared" si="29"/>
        <v>0</v>
      </c>
    </row>
    <row r="136" spans="1:22">
      <c r="A136" s="5"/>
      <c r="B136" s="1"/>
      <c r="D136" s="1"/>
      <c r="G136" s="13"/>
      <c r="K136" s="1">
        <f t="shared" si="24"/>
        <v>0</v>
      </c>
      <c r="L136" s="1">
        <f t="shared" si="25"/>
        <v>0</v>
      </c>
      <c r="M136" s="1">
        <f t="shared" si="26"/>
        <v>0</v>
      </c>
      <c r="N136" s="1">
        <f t="shared" si="30"/>
        <v>0</v>
      </c>
      <c r="O136" s="1">
        <f t="shared" si="31"/>
        <v>0</v>
      </c>
      <c r="P136" s="1">
        <f t="shared" si="32"/>
        <v>0</v>
      </c>
      <c r="Q136" s="1">
        <f t="shared" si="33"/>
        <v>0</v>
      </c>
      <c r="R136" s="1">
        <f t="shared" si="34"/>
        <v>0</v>
      </c>
      <c r="S136" s="1">
        <f t="shared" si="35"/>
        <v>0</v>
      </c>
      <c r="T136" s="1">
        <f t="shared" si="27"/>
        <v>0</v>
      </c>
      <c r="U136" s="1">
        <f t="shared" si="28"/>
        <v>0</v>
      </c>
      <c r="V136" s="1">
        <f t="shared" si="29"/>
        <v>0</v>
      </c>
    </row>
    <row r="137" spans="1:22">
      <c r="A137" s="5"/>
      <c r="B137" s="1"/>
      <c r="D137" s="1"/>
      <c r="G137" s="13"/>
      <c r="K137" s="1">
        <f t="shared" si="24"/>
        <v>0</v>
      </c>
      <c r="L137" s="1">
        <f t="shared" si="25"/>
        <v>0</v>
      </c>
      <c r="M137" s="1">
        <f t="shared" si="26"/>
        <v>0</v>
      </c>
      <c r="N137" s="1">
        <f t="shared" si="30"/>
        <v>0</v>
      </c>
      <c r="O137" s="1">
        <f t="shared" si="31"/>
        <v>0</v>
      </c>
      <c r="P137" s="1">
        <f t="shared" si="32"/>
        <v>0</v>
      </c>
      <c r="Q137" s="1">
        <f t="shared" si="33"/>
        <v>0</v>
      </c>
      <c r="R137" s="1">
        <f t="shared" si="34"/>
        <v>0</v>
      </c>
      <c r="S137" s="1">
        <f t="shared" si="35"/>
        <v>0</v>
      </c>
      <c r="T137" s="1">
        <f t="shared" si="27"/>
        <v>0</v>
      </c>
      <c r="U137" s="1">
        <f t="shared" si="28"/>
        <v>0</v>
      </c>
      <c r="V137" s="1">
        <f t="shared" si="29"/>
        <v>0</v>
      </c>
    </row>
    <row r="138" spans="1:22">
      <c r="A138" s="5"/>
      <c r="B138" s="1"/>
      <c r="D138" s="1"/>
      <c r="G138" s="13"/>
      <c r="K138" s="1">
        <f t="shared" si="24"/>
        <v>0</v>
      </c>
      <c r="L138" s="1">
        <f t="shared" si="25"/>
        <v>0</v>
      </c>
      <c r="M138" s="1">
        <f t="shared" si="26"/>
        <v>0</v>
      </c>
      <c r="N138" s="1">
        <f t="shared" si="30"/>
        <v>0</v>
      </c>
      <c r="O138" s="1">
        <f t="shared" si="31"/>
        <v>0</v>
      </c>
      <c r="P138" s="1">
        <f t="shared" si="32"/>
        <v>0</v>
      </c>
      <c r="Q138" s="1">
        <f t="shared" si="33"/>
        <v>0</v>
      </c>
      <c r="R138" s="1">
        <f t="shared" si="34"/>
        <v>0</v>
      </c>
      <c r="S138" s="1">
        <f t="shared" si="35"/>
        <v>0</v>
      </c>
      <c r="T138" s="1">
        <f t="shared" si="27"/>
        <v>0</v>
      </c>
      <c r="U138" s="1">
        <f t="shared" si="28"/>
        <v>0</v>
      </c>
      <c r="V138" s="1">
        <f t="shared" si="29"/>
        <v>0</v>
      </c>
    </row>
    <row r="139" spans="1:22">
      <c r="A139" s="5"/>
      <c r="B139" s="1"/>
      <c r="D139" s="1"/>
      <c r="G139" s="13"/>
      <c r="K139" s="1">
        <f t="shared" si="24"/>
        <v>0</v>
      </c>
      <c r="L139" s="1">
        <f t="shared" si="25"/>
        <v>0</v>
      </c>
      <c r="M139" s="1">
        <f t="shared" si="26"/>
        <v>0</v>
      </c>
      <c r="N139" s="1">
        <f t="shared" si="30"/>
        <v>0</v>
      </c>
      <c r="O139" s="1">
        <f t="shared" si="31"/>
        <v>0</v>
      </c>
      <c r="P139" s="1">
        <f t="shared" si="32"/>
        <v>0</v>
      </c>
      <c r="Q139" s="1">
        <f t="shared" si="33"/>
        <v>0</v>
      </c>
      <c r="R139" s="1">
        <f t="shared" si="34"/>
        <v>0</v>
      </c>
      <c r="S139" s="1">
        <f t="shared" si="35"/>
        <v>0</v>
      </c>
      <c r="T139" s="1">
        <f t="shared" si="27"/>
        <v>0</v>
      </c>
      <c r="U139" s="1">
        <f t="shared" si="28"/>
        <v>0</v>
      </c>
      <c r="V139" s="1">
        <f t="shared" si="29"/>
        <v>0</v>
      </c>
    </row>
    <row r="140" spans="1:22">
      <c r="A140" s="5"/>
      <c r="B140" s="1"/>
      <c r="D140" s="1"/>
      <c r="G140" s="13"/>
      <c r="K140" s="1">
        <f t="shared" si="24"/>
        <v>0</v>
      </c>
      <c r="L140" s="1">
        <f t="shared" si="25"/>
        <v>0</v>
      </c>
      <c r="M140" s="1">
        <f t="shared" si="26"/>
        <v>0</v>
      </c>
      <c r="N140" s="1">
        <f t="shared" si="30"/>
        <v>0</v>
      </c>
      <c r="O140" s="1">
        <f t="shared" si="31"/>
        <v>0</v>
      </c>
      <c r="P140" s="1">
        <f t="shared" si="32"/>
        <v>0</v>
      </c>
      <c r="Q140" s="1">
        <f t="shared" si="33"/>
        <v>0</v>
      </c>
      <c r="R140" s="1">
        <f t="shared" si="34"/>
        <v>0</v>
      </c>
      <c r="S140" s="1">
        <f t="shared" si="35"/>
        <v>0</v>
      </c>
      <c r="T140" s="1">
        <f t="shared" si="27"/>
        <v>0</v>
      </c>
      <c r="U140" s="1">
        <f t="shared" si="28"/>
        <v>0</v>
      </c>
      <c r="V140" s="1">
        <f t="shared" si="29"/>
        <v>0</v>
      </c>
    </row>
    <row r="141" spans="1:22">
      <c r="A141" s="5"/>
      <c r="B141" s="1"/>
      <c r="D141" s="1"/>
      <c r="K141" s="1">
        <f t="shared" si="24"/>
        <v>0</v>
      </c>
      <c r="L141" s="1">
        <f t="shared" si="25"/>
        <v>0</v>
      </c>
      <c r="M141" s="1">
        <f t="shared" si="26"/>
        <v>0</v>
      </c>
      <c r="N141" s="1">
        <f t="shared" si="30"/>
        <v>0</v>
      </c>
      <c r="O141" s="1">
        <f t="shared" si="31"/>
        <v>0</v>
      </c>
      <c r="P141" s="1">
        <f t="shared" si="32"/>
        <v>0</v>
      </c>
      <c r="Q141" s="1">
        <f t="shared" si="33"/>
        <v>0</v>
      </c>
      <c r="R141" s="1">
        <f t="shared" si="34"/>
        <v>0</v>
      </c>
      <c r="S141" s="1">
        <f t="shared" si="35"/>
        <v>0</v>
      </c>
      <c r="T141" s="1">
        <f t="shared" si="27"/>
        <v>0</v>
      </c>
      <c r="U141" s="1">
        <f t="shared" si="28"/>
        <v>0</v>
      </c>
      <c r="V141" s="1">
        <f t="shared" si="29"/>
        <v>0</v>
      </c>
    </row>
    <row r="142" spans="1:22">
      <c r="A142" s="5"/>
      <c r="B142" s="1"/>
      <c r="D142" s="1"/>
      <c r="K142" s="1">
        <f t="shared" si="24"/>
        <v>0</v>
      </c>
      <c r="L142" s="1">
        <f t="shared" si="25"/>
        <v>0</v>
      </c>
      <c r="M142" s="1">
        <f t="shared" si="26"/>
        <v>0</v>
      </c>
      <c r="N142" s="1">
        <f t="shared" si="30"/>
        <v>0</v>
      </c>
      <c r="O142" s="1">
        <f t="shared" si="31"/>
        <v>0</v>
      </c>
      <c r="P142" s="1">
        <f t="shared" si="32"/>
        <v>0</v>
      </c>
      <c r="Q142" s="1">
        <f t="shared" si="33"/>
        <v>0</v>
      </c>
      <c r="R142" s="1">
        <f t="shared" si="34"/>
        <v>0</v>
      </c>
      <c r="S142" s="1">
        <f t="shared" si="35"/>
        <v>0</v>
      </c>
      <c r="T142" s="1">
        <f t="shared" si="27"/>
        <v>0</v>
      </c>
      <c r="U142" s="1">
        <f t="shared" si="28"/>
        <v>0</v>
      </c>
      <c r="V142" s="1">
        <f t="shared" si="29"/>
        <v>0</v>
      </c>
    </row>
    <row r="143" spans="1:22">
      <c r="A143" s="5"/>
      <c r="B143" s="1"/>
      <c r="D143" s="1"/>
      <c r="K143" s="1">
        <f t="shared" si="24"/>
        <v>0</v>
      </c>
      <c r="L143" s="1">
        <f t="shared" si="25"/>
        <v>0</v>
      </c>
      <c r="M143" s="1">
        <f t="shared" si="26"/>
        <v>0</v>
      </c>
      <c r="N143" s="1">
        <f t="shared" si="30"/>
        <v>0</v>
      </c>
      <c r="O143" s="1">
        <f t="shared" si="31"/>
        <v>0</v>
      </c>
      <c r="P143" s="1">
        <f t="shared" si="32"/>
        <v>0</v>
      </c>
      <c r="Q143" s="1">
        <f t="shared" si="33"/>
        <v>0</v>
      </c>
      <c r="R143" s="1">
        <f t="shared" si="34"/>
        <v>0</v>
      </c>
      <c r="S143" s="1">
        <f t="shared" si="35"/>
        <v>0</v>
      </c>
      <c r="T143" s="1">
        <f t="shared" si="27"/>
        <v>0</v>
      </c>
      <c r="U143" s="1">
        <f t="shared" si="28"/>
        <v>0</v>
      </c>
      <c r="V143" s="1">
        <f t="shared" si="29"/>
        <v>0</v>
      </c>
    </row>
    <row r="144" spans="1:22">
      <c r="A144" s="5"/>
      <c r="B144" s="1"/>
      <c r="D144" s="1"/>
      <c r="K144" s="1">
        <f t="shared" si="24"/>
        <v>0</v>
      </c>
      <c r="L144" s="1">
        <f t="shared" si="25"/>
        <v>0</v>
      </c>
      <c r="M144" s="1">
        <f t="shared" si="26"/>
        <v>0</v>
      </c>
      <c r="N144" s="1">
        <f t="shared" si="30"/>
        <v>0</v>
      </c>
      <c r="O144" s="1">
        <f t="shared" si="31"/>
        <v>0</v>
      </c>
      <c r="P144" s="1">
        <f t="shared" si="32"/>
        <v>0</v>
      </c>
      <c r="Q144" s="1">
        <f t="shared" si="33"/>
        <v>0</v>
      </c>
      <c r="R144" s="1">
        <f t="shared" si="34"/>
        <v>0</v>
      </c>
      <c r="S144" s="1">
        <f t="shared" si="35"/>
        <v>0</v>
      </c>
      <c r="T144" s="1">
        <f t="shared" si="27"/>
        <v>0</v>
      </c>
      <c r="U144" s="1">
        <f t="shared" si="28"/>
        <v>0</v>
      </c>
      <c r="V144" s="1">
        <f t="shared" si="29"/>
        <v>0</v>
      </c>
    </row>
    <row r="145" spans="1:22">
      <c r="A145" s="5"/>
      <c r="B145" s="1"/>
      <c r="D145" s="1"/>
      <c r="K145" s="1">
        <f t="shared" si="24"/>
        <v>0</v>
      </c>
      <c r="L145" s="1">
        <f t="shared" si="25"/>
        <v>0</v>
      </c>
      <c r="M145" s="1">
        <f t="shared" si="26"/>
        <v>0</v>
      </c>
      <c r="N145" s="1">
        <f t="shared" si="30"/>
        <v>0</v>
      </c>
      <c r="O145" s="1">
        <f t="shared" si="31"/>
        <v>0</v>
      </c>
      <c r="P145" s="1">
        <f t="shared" si="32"/>
        <v>0</v>
      </c>
      <c r="Q145" s="1">
        <f t="shared" si="33"/>
        <v>0</v>
      </c>
      <c r="R145" s="1">
        <f t="shared" si="34"/>
        <v>0</v>
      </c>
      <c r="S145" s="1">
        <f t="shared" si="35"/>
        <v>0</v>
      </c>
      <c r="T145" s="1">
        <f t="shared" si="27"/>
        <v>0</v>
      </c>
      <c r="U145" s="1">
        <f t="shared" si="28"/>
        <v>0</v>
      </c>
      <c r="V145" s="1">
        <f t="shared" si="29"/>
        <v>0</v>
      </c>
    </row>
    <row r="146" spans="1:22">
      <c r="A146" s="5"/>
      <c r="B146" s="1"/>
      <c r="D146" s="1"/>
      <c r="K146" s="1">
        <f t="shared" si="24"/>
        <v>0</v>
      </c>
      <c r="L146" s="1">
        <f t="shared" si="25"/>
        <v>0</v>
      </c>
      <c r="M146" s="1">
        <f t="shared" si="26"/>
        <v>0</v>
      </c>
      <c r="N146" s="1">
        <f t="shared" si="30"/>
        <v>0</v>
      </c>
      <c r="O146" s="1">
        <f t="shared" si="31"/>
        <v>0</v>
      </c>
      <c r="P146" s="1">
        <f t="shared" si="32"/>
        <v>0</v>
      </c>
      <c r="Q146" s="1">
        <f t="shared" si="33"/>
        <v>0</v>
      </c>
      <c r="R146" s="1">
        <f t="shared" si="34"/>
        <v>0</v>
      </c>
      <c r="S146" s="1">
        <f t="shared" si="35"/>
        <v>0</v>
      </c>
      <c r="T146" s="1">
        <f t="shared" si="27"/>
        <v>0</v>
      </c>
      <c r="U146" s="1">
        <f t="shared" si="28"/>
        <v>0</v>
      </c>
      <c r="V146" s="1">
        <f t="shared" si="29"/>
        <v>0</v>
      </c>
    </row>
    <row r="147" spans="1:22">
      <c r="A147" s="5"/>
      <c r="B147" s="1"/>
      <c r="D147" s="1"/>
      <c r="K147" s="1">
        <f t="shared" si="24"/>
        <v>0</v>
      </c>
      <c r="L147" s="1">
        <f t="shared" si="25"/>
        <v>0</v>
      </c>
      <c r="M147" s="1">
        <f t="shared" si="26"/>
        <v>0</v>
      </c>
      <c r="N147" s="1">
        <f t="shared" si="30"/>
        <v>0</v>
      </c>
      <c r="O147" s="1">
        <f t="shared" si="31"/>
        <v>0</v>
      </c>
      <c r="P147" s="1">
        <f t="shared" si="32"/>
        <v>0</v>
      </c>
      <c r="Q147" s="1">
        <f t="shared" si="33"/>
        <v>0</v>
      </c>
      <c r="R147" s="1">
        <f t="shared" si="34"/>
        <v>0</v>
      </c>
      <c r="S147" s="1">
        <f t="shared" si="35"/>
        <v>0</v>
      </c>
      <c r="T147" s="1">
        <f t="shared" si="27"/>
        <v>0</v>
      </c>
      <c r="U147" s="1">
        <f t="shared" si="28"/>
        <v>0</v>
      </c>
      <c r="V147" s="1">
        <f t="shared" si="29"/>
        <v>0</v>
      </c>
    </row>
    <row r="148" spans="1:22">
      <c r="A148" s="5"/>
      <c r="B148" s="1"/>
      <c r="D148" s="1"/>
      <c r="K148" s="1">
        <f t="shared" si="24"/>
        <v>0</v>
      </c>
      <c r="L148" s="1">
        <f t="shared" si="25"/>
        <v>0</v>
      </c>
      <c r="M148" s="1">
        <f t="shared" si="26"/>
        <v>0</v>
      </c>
      <c r="N148" s="1">
        <f t="shared" si="30"/>
        <v>0</v>
      </c>
      <c r="O148" s="1">
        <f t="shared" si="31"/>
        <v>0</v>
      </c>
      <c r="P148" s="1">
        <f t="shared" si="32"/>
        <v>0</v>
      </c>
      <c r="Q148" s="1">
        <f t="shared" si="33"/>
        <v>0</v>
      </c>
      <c r="R148" s="1">
        <f t="shared" si="34"/>
        <v>0</v>
      </c>
      <c r="S148" s="1">
        <f t="shared" si="35"/>
        <v>0</v>
      </c>
      <c r="T148" s="1">
        <f t="shared" si="27"/>
        <v>0</v>
      </c>
      <c r="U148" s="1">
        <f t="shared" si="28"/>
        <v>0</v>
      </c>
      <c r="V148" s="1">
        <f t="shared" si="29"/>
        <v>0</v>
      </c>
    </row>
    <row r="149" spans="1:22">
      <c r="A149" s="5"/>
      <c r="B149" s="1"/>
      <c r="D149" s="1"/>
      <c r="K149" s="1">
        <f t="shared" si="24"/>
        <v>0</v>
      </c>
      <c r="L149" s="1">
        <f t="shared" si="25"/>
        <v>0</v>
      </c>
      <c r="M149" s="1">
        <f t="shared" si="26"/>
        <v>0</v>
      </c>
      <c r="N149" s="1">
        <f t="shared" si="30"/>
        <v>0</v>
      </c>
      <c r="O149" s="1">
        <f t="shared" si="31"/>
        <v>0</v>
      </c>
      <c r="P149" s="1">
        <f t="shared" si="32"/>
        <v>0</v>
      </c>
      <c r="Q149" s="1">
        <f t="shared" si="33"/>
        <v>0</v>
      </c>
      <c r="R149" s="1">
        <f t="shared" si="34"/>
        <v>0</v>
      </c>
      <c r="S149" s="1">
        <f t="shared" si="35"/>
        <v>0</v>
      </c>
      <c r="T149" s="1">
        <f t="shared" si="27"/>
        <v>0</v>
      </c>
      <c r="U149" s="1">
        <f t="shared" si="28"/>
        <v>0</v>
      </c>
      <c r="V149" s="1">
        <f t="shared" si="29"/>
        <v>0</v>
      </c>
    </row>
    <row r="150" spans="1:22">
      <c r="A150" s="5"/>
      <c r="B150" s="1"/>
      <c r="D150" s="1"/>
      <c r="K150" s="1">
        <f t="shared" si="24"/>
        <v>0</v>
      </c>
      <c r="L150" s="1">
        <f t="shared" si="25"/>
        <v>0</v>
      </c>
      <c r="M150" s="1">
        <f t="shared" si="26"/>
        <v>0</v>
      </c>
      <c r="N150" s="1">
        <f t="shared" si="30"/>
        <v>0</v>
      </c>
      <c r="O150" s="1">
        <f t="shared" si="31"/>
        <v>0</v>
      </c>
      <c r="P150" s="1">
        <f t="shared" si="32"/>
        <v>0</v>
      </c>
      <c r="Q150" s="1">
        <f t="shared" si="33"/>
        <v>0</v>
      </c>
      <c r="R150" s="1">
        <f t="shared" si="34"/>
        <v>0</v>
      </c>
      <c r="S150" s="1">
        <f t="shared" si="35"/>
        <v>0</v>
      </c>
      <c r="T150" s="1">
        <f t="shared" si="27"/>
        <v>0</v>
      </c>
      <c r="U150" s="1">
        <f t="shared" si="28"/>
        <v>0</v>
      </c>
      <c r="V150" s="1">
        <f t="shared" si="29"/>
        <v>0</v>
      </c>
    </row>
    <row r="151" spans="1:22">
      <c r="A151" s="5"/>
      <c r="B151" s="1"/>
      <c r="D151" s="1"/>
      <c r="K151" s="1">
        <f t="shared" si="24"/>
        <v>0</v>
      </c>
      <c r="L151" s="1">
        <f t="shared" si="25"/>
        <v>0</v>
      </c>
      <c r="M151" s="1">
        <f t="shared" si="26"/>
        <v>0</v>
      </c>
      <c r="N151" s="1">
        <f t="shared" si="30"/>
        <v>0</v>
      </c>
      <c r="O151" s="1">
        <f t="shared" si="31"/>
        <v>0</v>
      </c>
      <c r="P151" s="1">
        <f t="shared" si="32"/>
        <v>0</v>
      </c>
      <c r="Q151" s="1">
        <f t="shared" si="33"/>
        <v>0</v>
      </c>
      <c r="R151" s="1">
        <f t="shared" si="34"/>
        <v>0</v>
      </c>
      <c r="S151" s="1">
        <f t="shared" si="35"/>
        <v>0</v>
      </c>
      <c r="T151" s="1">
        <f t="shared" si="27"/>
        <v>0</v>
      </c>
      <c r="U151" s="1">
        <f t="shared" si="28"/>
        <v>0</v>
      </c>
      <c r="V151" s="1">
        <f t="shared" si="29"/>
        <v>0</v>
      </c>
    </row>
    <row r="152" spans="1:22">
      <c r="A152" s="5"/>
      <c r="B152" s="1"/>
      <c r="D152" s="1"/>
      <c r="K152" s="1">
        <f t="shared" si="24"/>
        <v>0</v>
      </c>
      <c r="L152" s="1">
        <f t="shared" si="25"/>
        <v>0</v>
      </c>
      <c r="M152" s="1">
        <f t="shared" si="26"/>
        <v>0</v>
      </c>
      <c r="N152" s="1">
        <f t="shared" si="30"/>
        <v>0</v>
      </c>
      <c r="O152" s="1">
        <f t="shared" si="31"/>
        <v>0</v>
      </c>
      <c r="P152" s="1">
        <f t="shared" si="32"/>
        <v>0</v>
      </c>
      <c r="Q152" s="1">
        <f t="shared" si="33"/>
        <v>0</v>
      </c>
      <c r="R152" s="1">
        <f t="shared" si="34"/>
        <v>0</v>
      </c>
      <c r="S152" s="1">
        <f t="shared" si="35"/>
        <v>0</v>
      </c>
      <c r="U152" s="1">
        <f t="shared" si="28"/>
        <v>0</v>
      </c>
      <c r="V152" s="1">
        <f t="shared" si="29"/>
        <v>0</v>
      </c>
    </row>
    <row r="153" spans="1:22">
      <c r="A153" s="5"/>
      <c r="B153" s="1"/>
      <c r="D153" s="1"/>
      <c r="K153" s="1">
        <f t="shared" si="24"/>
        <v>0</v>
      </c>
      <c r="L153" s="1">
        <f t="shared" si="25"/>
        <v>0</v>
      </c>
      <c r="M153" s="1">
        <f t="shared" si="26"/>
        <v>0</v>
      </c>
      <c r="N153" s="1">
        <f t="shared" si="30"/>
        <v>0</v>
      </c>
      <c r="O153" s="1">
        <f t="shared" si="31"/>
        <v>0</v>
      </c>
      <c r="P153" s="1">
        <f t="shared" si="32"/>
        <v>0</v>
      </c>
      <c r="Q153" s="1">
        <f t="shared" si="33"/>
        <v>0</v>
      </c>
      <c r="R153" s="1">
        <f t="shared" si="34"/>
        <v>0</v>
      </c>
      <c r="S153" s="1">
        <f t="shared" si="35"/>
        <v>0</v>
      </c>
      <c r="U153" s="1">
        <f t="shared" si="28"/>
        <v>0</v>
      </c>
      <c r="V153" s="1">
        <f t="shared" si="29"/>
        <v>0</v>
      </c>
    </row>
    <row r="154" spans="1:22">
      <c r="A154" s="5"/>
      <c r="B154" s="1"/>
      <c r="D154" s="1"/>
      <c r="K154" s="1">
        <f t="shared" si="24"/>
        <v>0</v>
      </c>
      <c r="L154" s="1">
        <f t="shared" si="25"/>
        <v>0</v>
      </c>
      <c r="M154" s="1">
        <f t="shared" si="26"/>
        <v>0</v>
      </c>
      <c r="N154" s="1">
        <f t="shared" si="30"/>
        <v>0</v>
      </c>
      <c r="O154" s="1">
        <f t="shared" si="31"/>
        <v>0</v>
      </c>
      <c r="P154" s="1">
        <f t="shared" si="32"/>
        <v>0</v>
      </c>
      <c r="Q154" s="1">
        <f t="shared" si="33"/>
        <v>0</v>
      </c>
      <c r="R154" s="1">
        <f t="shared" si="34"/>
        <v>0</v>
      </c>
      <c r="S154" s="1">
        <f t="shared" si="35"/>
        <v>0</v>
      </c>
      <c r="U154" s="1">
        <f t="shared" si="28"/>
        <v>0</v>
      </c>
      <c r="V154" s="1">
        <f t="shared" si="29"/>
        <v>0</v>
      </c>
    </row>
    <row r="155" spans="1:22">
      <c r="A155" s="5"/>
      <c r="B155" s="1"/>
      <c r="D155" s="1"/>
      <c r="K155" s="1">
        <f t="shared" si="24"/>
        <v>0</v>
      </c>
      <c r="L155" s="1">
        <f t="shared" si="25"/>
        <v>0</v>
      </c>
      <c r="M155" s="1">
        <f t="shared" si="26"/>
        <v>0</v>
      </c>
      <c r="N155" s="1">
        <f t="shared" si="30"/>
        <v>0</v>
      </c>
      <c r="O155" s="1">
        <f t="shared" si="31"/>
        <v>0</v>
      </c>
      <c r="P155" s="1">
        <f t="shared" si="32"/>
        <v>0</v>
      </c>
      <c r="Q155" s="1">
        <f t="shared" si="33"/>
        <v>0</v>
      </c>
      <c r="R155" s="1">
        <f t="shared" si="34"/>
        <v>0</v>
      </c>
      <c r="S155" s="1">
        <f t="shared" si="35"/>
        <v>0</v>
      </c>
      <c r="U155" s="1">
        <f t="shared" si="28"/>
        <v>0</v>
      </c>
      <c r="V155" s="1">
        <f t="shared" si="29"/>
        <v>0</v>
      </c>
    </row>
    <row r="156" spans="1:22">
      <c r="A156" s="5"/>
      <c r="B156" s="1"/>
      <c r="D156" s="1"/>
      <c r="K156" s="1">
        <f t="shared" si="24"/>
        <v>0</v>
      </c>
      <c r="L156" s="1">
        <f t="shared" si="25"/>
        <v>0</v>
      </c>
      <c r="M156" s="1">
        <f t="shared" si="26"/>
        <v>0</v>
      </c>
      <c r="N156" s="1">
        <f t="shared" si="30"/>
        <v>0</v>
      </c>
      <c r="O156" s="1">
        <f t="shared" si="31"/>
        <v>0</v>
      </c>
      <c r="P156" s="1">
        <f t="shared" si="32"/>
        <v>0</v>
      </c>
      <c r="Q156" s="1">
        <f t="shared" si="33"/>
        <v>0</v>
      </c>
      <c r="R156" s="1">
        <f t="shared" si="34"/>
        <v>0</v>
      </c>
      <c r="S156" s="1">
        <f t="shared" si="35"/>
        <v>0</v>
      </c>
      <c r="U156" s="1">
        <f t="shared" si="28"/>
        <v>0</v>
      </c>
      <c r="V156" s="1">
        <f t="shared" si="29"/>
        <v>0</v>
      </c>
    </row>
    <row r="157" spans="1:22">
      <c r="A157" s="5"/>
      <c r="B157" s="1"/>
      <c r="D157" s="1"/>
      <c r="K157" s="1">
        <f t="shared" si="24"/>
        <v>0</v>
      </c>
      <c r="L157" s="1">
        <f t="shared" si="25"/>
        <v>0</v>
      </c>
      <c r="M157" s="1">
        <f t="shared" si="26"/>
        <v>0</v>
      </c>
      <c r="N157" s="1">
        <f t="shared" si="30"/>
        <v>0</v>
      </c>
      <c r="O157" s="1">
        <f t="shared" si="31"/>
        <v>0</v>
      </c>
      <c r="P157" s="1">
        <f t="shared" si="32"/>
        <v>0</v>
      </c>
      <c r="Q157" s="1">
        <f t="shared" si="33"/>
        <v>0</v>
      </c>
      <c r="R157" s="1">
        <f t="shared" si="34"/>
        <v>0</v>
      </c>
      <c r="S157" s="1">
        <f t="shared" si="35"/>
        <v>0</v>
      </c>
      <c r="U157" s="1">
        <f t="shared" si="28"/>
        <v>0</v>
      </c>
      <c r="V157" s="1">
        <f t="shared" si="29"/>
        <v>0</v>
      </c>
    </row>
    <row r="158" spans="1:22">
      <c r="A158" s="5"/>
      <c r="B158" s="1"/>
      <c r="D158" s="1"/>
      <c r="K158" s="1">
        <f t="shared" si="24"/>
        <v>0</v>
      </c>
      <c r="L158" s="1">
        <f t="shared" si="25"/>
        <v>0</v>
      </c>
      <c r="M158" s="1">
        <f t="shared" si="26"/>
        <v>0</v>
      </c>
      <c r="N158" s="1">
        <f t="shared" si="30"/>
        <v>0</v>
      </c>
      <c r="O158" s="1">
        <f t="shared" si="31"/>
        <v>0</v>
      </c>
      <c r="P158" s="1">
        <f t="shared" si="32"/>
        <v>0</v>
      </c>
      <c r="Q158" s="1">
        <f t="shared" si="33"/>
        <v>0</v>
      </c>
      <c r="R158" s="1">
        <f t="shared" si="34"/>
        <v>0</v>
      </c>
      <c r="S158" s="1">
        <f t="shared" si="35"/>
        <v>0</v>
      </c>
      <c r="U158" s="1">
        <f t="shared" si="28"/>
        <v>0</v>
      </c>
      <c r="V158" s="1">
        <f t="shared" si="29"/>
        <v>0</v>
      </c>
    </row>
    <row r="159" spans="1:22">
      <c r="A159" s="5"/>
      <c r="B159" s="1"/>
      <c r="D159" s="1"/>
      <c r="K159" s="1">
        <f t="shared" si="24"/>
        <v>0</v>
      </c>
      <c r="L159" s="1">
        <f t="shared" si="25"/>
        <v>0</v>
      </c>
      <c r="M159" s="1">
        <f t="shared" si="26"/>
        <v>0</v>
      </c>
      <c r="N159" s="1">
        <f t="shared" si="30"/>
        <v>0</v>
      </c>
      <c r="O159" s="1">
        <f t="shared" si="31"/>
        <v>0</v>
      </c>
      <c r="P159" s="1">
        <f t="shared" si="32"/>
        <v>0</v>
      </c>
      <c r="Q159" s="1">
        <f t="shared" si="33"/>
        <v>0</v>
      </c>
      <c r="R159" s="1">
        <f t="shared" si="34"/>
        <v>0</v>
      </c>
      <c r="S159" s="1">
        <f t="shared" si="35"/>
        <v>0</v>
      </c>
      <c r="U159" s="1">
        <f t="shared" si="28"/>
        <v>0</v>
      </c>
      <c r="V159" s="1">
        <f t="shared" si="29"/>
        <v>0</v>
      </c>
    </row>
    <row r="160" spans="1:22">
      <c r="A160" s="5"/>
      <c r="B160" s="1"/>
      <c r="D160" s="1"/>
      <c r="K160" s="1">
        <f t="shared" si="24"/>
        <v>0</v>
      </c>
      <c r="L160" s="1">
        <f t="shared" si="25"/>
        <v>0</v>
      </c>
      <c r="M160" s="1">
        <f t="shared" si="26"/>
        <v>0</v>
      </c>
      <c r="N160" s="1">
        <f t="shared" si="30"/>
        <v>0</v>
      </c>
      <c r="O160" s="1">
        <f t="shared" si="31"/>
        <v>0</v>
      </c>
      <c r="P160" s="1">
        <f t="shared" si="32"/>
        <v>0</v>
      </c>
      <c r="Q160" s="1">
        <f t="shared" si="33"/>
        <v>0</v>
      </c>
      <c r="R160" s="1">
        <f t="shared" si="34"/>
        <v>0</v>
      </c>
      <c r="S160" s="1">
        <f t="shared" si="35"/>
        <v>0</v>
      </c>
      <c r="U160" s="1">
        <f t="shared" si="28"/>
        <v>0</v>
      </c>
      <c r="V160" s="1">
        <f t="shared" si="29"/>
        <v>0</v>
      </c>
    </row>
    <row r="161" spans="1:22">
      <c r="A161" s="5"/>
      <c r="B161" s="1"/>
      <c r="D161" s="1"/>
      <c r="K161" s="1">
        <f t="shared" si="24"/>
        <v>0</v>
      </c>
      <c r="L161" s="1">
        <f t="shared" si="25"/>
        <v>0</v>
      </c>
      <c r="M161" s="1">
        <f t="shared" si="26"/>
        <v>0</v>
      </c>
      <c r="N161" s="1">
        <f t="shared" si="30"/>
        <v>0</v>
      </c>
      <c r="O161" s="1">
        <f t="shared" si="31"/>
        <v>0</v>
      </c>
      <c r="P161" s="1">
        <f t="shared" si="32"/>
        <v>0</v>
      </c>
      <c r="Q161" s="1">
        <f t="shared" si="33"/>
        <v>0</v>
      </c>
      <c r="R161" s="1">
        <f t="shared" si="34"/>
        <v>0</v>
      </c>
      <c r="S161" s="1">
        <f t="shared" si="35"/>
        <v>0</v>
      </c>
      <c r="U161" s="1">
        <f t="shared" si="28"/>
        <v>0</v>
      </c>
      <c r="V161" s="1">
        <f t="shared" si="29"/>
        <v>0</v>
      </c>
    </row>
    <row r="162" spans="1:22">
      <c r="A162" s="5"/>
      <c r="B162" s="1"/>
      <c r="D162" s="1"/>
      <c r="K162" s="1">
        <f t="shared" si="24"/>
        <v>0</v>
      </c>
      <c r="L162" s="1">
        <f t="shared" si="25"/>
        <v>0</v>
      </c>
      <c r="M162" s="1">
        <f t="shared" si="26"/>
        <v>0</v>
      </c>
      <c r="N162" s="1">
        <f t="shared" si="30"/>
        <v>0</v>
      </c>
      <c r="O162" s="1">
        <f t="shared" si="31"/>
        <v>0</v>
      </c>
      <c r="P162" s="1">
        <f t="shared" si="32"/>
        <v>0</v>
      </c>
      <c r="Q162" s="1">
        <f t="shared" si="33"/>
        <v>0</v>
      </c>
      <c r="R162" s="1">
        <f t="shared" si="34"/>
        <v>0</v>
      </c>
      <c r="S162" s="1">
        <f t="shared" si="35"/>
        <v>0</v>
      </c>
      <c r="U162" s="1">
        <f t="shared" si="28"/>
        <v>0</v>
      </c>
      <c r="V162" s="1">
        <f t="shared" si="29"/>
        <v>0</v>
      </c>
    </row>
    <row r="163" spans="1:22">
      <c r="A163" s="5"/>
      <c r="B163" s="1"/>
      <c r="D163" s="1"/>
      <c r="K163" s="1">
        <f t="shared" si="24"/>
        <v>0</v>
      </c>
      <c r="L163" s="1">
        <f t="shared" si="25"/>
        <v>0</v>
      </c>
      <c r="M163" s="1">
        <f t="shared" si="26"/>
        <v>0</v>
      </c>
      <c r="N163" s="1">
        <f t="shared" si="30"/>
        <v>0</v>
      </c>
      <c r="O163" s="1">
        <f t="shared" si="31"/>
        <v>0</v>
      </c>
      <c r="P163" s="1">
        <f t="shared" si="32"/>
        <v>0</v>
      </c>
      <c r="Q163" s="1">
        <f t="shared" si="33"/>
        <v>0</v>
      </c>
      <c r="R163" s="1">
        <f t="shared" si="34"/>
        <v>0</v>
      </c>
      <c r="S163" s="1">
        <f t="shared" si="35"/>
        <v>0</v>
      </c>
      <c r="U163" s="1">
        <f t="shared" si="28"/>
        <v>0</v>
      </c>
      <c r="V163" s="1">
        <f t="shared" si="29"/>
        <v>0</v>
      </c>
    </row>
    <row r="164" spans="1:22">
      <c r="A164" s="5"/>
      <c r="B164" s="1"/>
      <c r="D164" s="1"/>
      <c r="K164" s="1">
        <f t="shared" si="24"/>
        <v>0</v>
      </c>
      <c r="L164" s="1">
        <f t="shared" si="25"/>
        <v>0</v>
      </c>
      <c r="M164" s="1">
        <f t="shared" si="26"/>
        <v>0</v>
      </c>
      <c r="N164" s="1">
        <f t="shared" si="30"/>
        <v>0</v>
      </c>
      <c r="O164" s="1">
        <f t="shared" si="31"/>
        <v>0</v>
      </c>
      <c r="P164" s="1">
        <f t="shared" si="32"/>
        <v>0</v>
      </c>
      <c r="Q164" s="1">
        <f t="shared" si="33"/>
        <v>0</v>
      </c>
      <c r="R164" s="1">
        <f t="shared" si="34"/>
        <v>0</v>
      </c>
      <c r="S164" s="1">
        <f t="shared" si="35"/>
        <v>0</v>
      </c>
      <c r="U164" s="1">
        <f t="shared" si="28"/>
        <v>0</v>
      </c>
      <c r="V164" s="1">
        <f t="shared" si="29"/>
        <v>0</v>
      </c>
    </row>
    <row r="165" spans="1:22">
      <c r="A165" s="5"/>
      <c r="B165" s="1"/>
      <c r="D165" s="1"/>
      <c r="K165" s="1">
        <f t="shared" si="24"/>
        <v>0</v>
      </c>
      <c r="L165" s="1">
        <f t="shared" si="25"/>
        <v>0</v>
      </c>
      <c r="M165" s="1">
        <f t="shared" si="26"/>
        <v>0</v>
      </c>
      <c r="N165" s="1">
        <f t="shared" si="30"/>
        <v>0</v>
      </c>
      <c r="O165" s="1">
        <f t="shared" si="31"/>
        <v>0</v>
      </c>
      <c r="P165" s="1">
        <f t="shared" si="32"/>
        <v>0</v>
      </c>
      <c r="Q165" s="1">
        <f t="shared" si="33"/>
        <v>0</v>
      </c>
      <c r="R165" s="1">
        <f t="shared" si="34"/>
        <v>0</v>
      </c>
      <c r="S165" s="1">
        <f t="shared" si="35"/>
        <v>0</v>
      </c>
      <c r="U165" s="1">
        <f t="shared" si="28"/>
        <v>0</v>
      </c>
      <c r="V165" s="1">
        <f t="shared" si="29"/>
        <v>0</v>
      </c>
    </row>
    <row r="166" spans="1:22">
      <c r="A166" s="5"/>
      <c r="B166" s="1"/>
      <c r="D166" s="1"/>
      <c r="K166" s="1">
        <f t="shared" si="24"/>
        <v>0</v>
      </c>
      <c r="L166" s="1">
        <f t="shared" si="25"/>
        <v>0</v>
      </c>
      <c r="M166" s="1">
        <f t="shared" si="26"/>
        <v>0</v>
      </c>
      <c r="N166" s="1">
        <f t="shared" si="30"/>
        <v>0</v>
      </c>
      <c r="O166" s="1">
        <f t="shared" si="31"/>
        <v>0</v>
      </c>
      <c r="P166" s="1">
        <f t="shared" si="32"/>
        <v>0</v>
      </c>
      <c r="Q166" s="1">
        <f t="shared" si="33"/>
        <v>0</v>
      </c>
      <c r="R166" s="1">
        <f t="shared" si="34"/>
        <v>0</v>
      </c>
      <c r="S166" s="1">
        <f t="shared" si="35"/>
        <v>0</v>
      </c>
      <c r="U166" s="1">
        <f t="shared" si="28"/>
        <v>0</v>
      </c>
      <c r="V166" s="1">
        <f t="shared" si="29"/>
        <v>0</v>
      </c>
    </row>
    <row r="167" spans="1:22">
      <c r="A167" s="5"/>
      <c r="B167" s="1"/>
      <c r="D167" s="1"/>
      <c r="K167" s="1">
        <f t="shared" si="24"/>
        <v>0</v>
      </c>
      <c r="L167" s="1">
        <f t="shared" si="25"/>
        <v>0</v>
      </c>
      <c r="M167" s="1">
        <f t="shared" si="26"/>
        <v>0</v>
      </c>
      <c r="N167" s="1">
        <f t="shared" si="30"/>
        <v>0</v>
      </c>
      <c r="O167" s="1">
        <f t="shared" si="31"/>
        <v>0</v>
      </c>
      <c r="P167" s="1">
        <f t="shared" si="32"/>
        <v>0</v>
      </c>
      <c r="Q167" s="1">
        <f t="shared" si="33"/>
        <v>0</v>
      </c>
      <c r="R167" s="1">
        <f t="shared" si="34"/>
        <v>0</v>
      </c>
      <c r="S167" s="1">
        <f t="shared" si="35"/>
        <v>0</v>
      </c>
      <c r="U167" s="1">
        <f t="shared" si="28"/>
        <v>0</v>
      </c>
      <c r="V167" s="1">
        <f t="shared" si="29"/>
        <v>0</v>
      </c>
    </row>
    <row r="168" spans="1:22">
      <c r="A168" s="5"/>
      <c r="B168" s="1"/>
      <c r="D168" s="1"/>
      <c r="K168" s="1">
        <f t="shared" si="24"/>
        <v>0</v>
      </c>
      <c r="L168" s="1">
        <f t="shared" si="25"/>
        <v>0</v>
      </c>
      <c r="M168" s="1">
        <f t="shared" si="26"/>
        <v>0</v>
      </c>
      <c r="N168" s="1">
        <f t="shared" si="30"/>
        <v>0</v>
      </c>
      <c r="O168" s="1">
        <f t="shared" si="31"/>
        <v>0</v>
      </c>
      <c r="P168" s="1">
        <f t="shared" si="32"/>
        <v>0</v>
      </c>
      <c r="Q168" s="1">
        <f t="shared" si="33"/>
        <v>0</v>
      </c>
      <c r="R168" s="1">
        <f t="shared" si="34"/>
        <v>0</v>
      </c>
      <c r="S168" s="1">
        <f t="shared" si="35"/>
        <v>0</v>
      </c>
      <c r="U168" s="1">
        <f t="shared" si="28"/>
        <v>0</v>
      </c>
      <c r="V168" s="1">
        <f t="shared" si="29"/>
        <v>0</v>
      </c>
    </row>
    <row r="169" spans="1:22">
      <c r="A169" s="5"/>
      <c r="B169" s="1"/>
      <c r="D169" s="1"/>
      <c r="K169" s="1">
        <f t="shared" si="24"/>
        <v>0</v>
      </c>
      <c r="L169" s="1">
        <f t="shared" si="25"/>
        <v>0</v>
      </c>
      <c r="M169" s="1">
        <f t="shared" si="26"/>
        <v>0</v>
      </c>
      <c r="N169" s="1">
        <f t="shared" si="30"/>
        <v>0</v>
      </c>
      <c r="O169" s="1">
        <f t="shared" si="31"/>
        <v>0</v>
      </c>
      <c r="P169" s="1">
        <f t="shared" si="32"/>
        <v>0</v>
      </c>
      <c r="Q169" s="1">
        <f t="shared" si="33"/>
        <v>0</v>
      </c>
      <c r="R169" s="1">
        <f t="shared" si="34"/>
        <v>0</v>
      </c>
      <c r="S169" s="1">
        <f t="shared" si="35"/>
        <v>0</v>
      </c>
      <c r="U169" s="1">
        <f t="shared" si="28"/>
        <v>0</v>
      </c>
      <c r="V169" s="1">
        <f t="shared" si="29"/>
        <v>0</v>
      </c>
    </row>
    <row r="170" spans="1:22">
      <c r="A170" s="5"/>
      <c r="B170" s="1"/>
      <c r="D170" s="1"/>
      <c r="K170" s="1">
        <f t="shared" si="24"/>
        <v>0</v>
      </c>
      <c r="L170" s="1">
        <f t="shared" si="25"/>
        <v>0</v>
      </c>
      <c r="M170" s="1">
        <f t="shared" si="26"/>
        <v>0</v>
      </c>
      <c r="N170" s="1">
        <f t="shared" si="30"/>
        <v>0</v>
      </c>
      <c r="O170" s="1">
        <f t="shared" si="31"/>
        <v>0</v>
      </c>
      <c r="P170" s="1">
        <f t="shared" si="32"/>
        <v>0</v>
      </c>
      <c r="Q170" s="1">
        <f t="shared" si="33"/>
        <v>0</v>
      </c>
      <c r="R170" s="1">
        <f t="shared" si="34"/>
        <v>0</v>
      </c>
      <c r="S170" s="1">
        <f t="shared" si="35"/>
        <v>0</v>
      </c>
      <c r="U170" s="1">
        <f t="shared" si="28"/>
        <v>0</v>
      </c>
      <c r="V170" s="1">
        <f t="shared" si="29"/>
        <v>0</v>
      </c>
    </row>
    <row r="171" spans="1:22">
      <c r="A171" s="5"/>
      <c r="B171" s="1"/>
      <c r="D171" s="1"/>
      <c r="K171" s="1">
        <f t="shared" si="24"/>
        <v>0</v>
      </c>
      <c r="L171" s="1">
        <f t="shared" si="25"/>
        <v>0</v>
      </c>
      <c r="M171" s="1">
        <f t="shared" si="26"/>
        <v>0</v>
      </c>
      <c r="N171" s="1">
        <f t="shared" si="30"/>
        <v>0</v>
      </c>
      <c r="O171" s="1">
        <f t="shared" si="31"/>
        <v>0</v>
      </c>
      <c r="P171" s="1">
        <f t="shared" si="32"/>
        <v>0</v>
      </c>
      <c r="Q171" s="1">
        <f t="shared" si="33"/>
        <v>0</v>
      </c>
      <c r="R171" s="1">
        <f t="shared" si="34"/>
        <v>0</v>
      </c>
      <c r="S171" s="1">
        <f t="shared" si="35"/>
        <v>0</v>
      </c>
      <c r="U171" s="1">
        <f t="shared" si="28"/>
        <v>0</v>
      </c>
      <c r="V171" s="1">
        <f t="shared" si="29"/>
        <v>0</v>
      </c>
    </row>
    <row r="172" spans="1:22">
      <c r="A172" s="5"/>
      <c r="B172" s="1"/>
      <c r="D172" s="1"/>
      <c r="K172" s="1">
        <f t="shared" si="24"/>
        <v>0</v>
      </c>
      <c r="L172" s="1">
        <f t="shared" si="25"/>
        <v>0</v>
      </c>
      <c r="M172" s="1">
        <f t="shared" si="26"/>
        <v>0</v>
      </c>
      <c r="N172" s="1">
        <f t="shared" si="30"/>
        <v>0</v>
      </c>
      <c r="O172" s="1">
        <f t="shared" si="31"/>
        <v>0</v>
      </c>
      <c r="P172" s="1">
        <f t="shared" si="32"/>
        <v>0</v>
      </c>
      <c r="Q172" s="1">
        <f t="shared" si="33"/>
        <v>0</v>
      </c>
      <c r="R172" s="1">
        <f t="shared" si="34"/>
        <v>0</v>
      </c>
      <c r="S172" s="1">
        <f t="shared" si="35"/>
        <v>0</v>
      </c>
      <c r="U172" s="1">
        <f t="shared" si="28"/>
        <v>0</v>
      </c>
      <c r="V172" s="1">
        <f t="shared" si="29"/>
        <v>0</v>
      </c>
    </row>
    <row r="173" spans="1:22">
      <c r="A173" s="5"/>
      <c r="B173" s="1"/>
      <c r="D173" s="1"/>
      <c r="K173" s="1">
        <f t="shared" si="24"/>
        <v>0</v>
      </c>
      <c r="L173" s="1">
        <f t="shared" si="25"/>
        <v>0</v>
      </c>
      <c r="M173" s="1">
        <f t="shared" si="26"/>
        <v>0</v>
      </c>
      <c r="N173" s="1">
        <f t="shared" si="30"/>
        <v>0</v>
      </c>
      <c r="O173" s="1">
        <f t="shared" si="31"/>
        <v>0</v>
      </c>
      <c r="P173" s="1">
        <f t="shared" si="32"/>
        <v>0</v>
      </c>
      <c r="Q173" s="1">
        <f t="shared" si="33"/>
        <v>0</v>
      </c>
      <c r="R173" s="1">
        <f t="shared" si="34"/>
        <v>0</v>
      </c>
      <c r="S173" s="1">
        <f t="shared" si="35"/>
        <v>0</v>
      </c>
      <c r="U173" s="1">
        <f t="shared" si="28"/>
        <v>0</v>
      </c>
      <c r="V173" s="1">
        <f t="shared" si="29"/>
        <v>0</v>
      </c>
    </row>
    <row r="174" spans="1:22">
      <c r="A174" s="5"/>
      <c r="B174" s="1"/>
      <c r="D174" s="1"/>
      <c r="K174" s="1">
        <f t="shared" si="24"/>
        <v>0</v>
      </c>
      <c r="L174" s="1">
        <f t="shared" si="25"/>
        <v>0</v>
      </c>
      <c r="M174" s="1">
        <f t="shared" si="26"/>
        <v>0</v>
      </c>
      <c r="N174" s="1">
        <f t="shared" si="30"/>
        <v>0</v>
      </c>
      <c r="O174" s="1">
        <f t="shared" si="31"/>
        <v>0</v>
      </c>
      <c r="P174" s="1">
        <f t="shared" si="32"/>
        <v>0</v>
      </c>
      <c r="Q174" s="1">
        <f t="shared" si="33"/>
        <v>0</v>
      </c>
      <c r="R174" s="1">
        <f t="shared" si="34"/>
        <v>0</v>
      </c>
      <c r="S174" s="1">
        <f t="shared" si="35"/>
        <v>0</v>
      </c>
      <c r="U174" s="1">
        <f t="shared" si="28"/>
        <v>0</v>
      </c>
      <c r="V174" s="1">
        <f t="shared" si="29"/>
        <v>0</v>
      </c>
    </row>
    <row r="175" spans="1:22">
      <c r="A175" s="5"/>
      <c r="B175" s="1"/>
      <c r="D175" s="1"/>
      <c r="K175" s="1">
        <f t="shared" si="24"/>
        <v>0</v>
      </c>
      <c r="L175" s="1">
        <f t="shared" si="25"/>
        <v>0</v>
      </c>
      <c r="M175" s="1">
        <f t="shared" si="26"/>
        <v>0</v>
      </c>
      <c r="N175" s="1">
        <f t="shared" si="30"/>
        <v>0</v>
      </c>
      <c r="O175" s="1">
        <f t="shared" si="31"/>
        <v>0</v>
      </c>
      <c r="P175" s="1">
        <f t="shared" si="32"/>
        <v>0</v>
      </c>
      <c r="Q175" s="1">
        <f t="shared" si="33"/>
        <v>0</v>
      </c>
      <c r="R175" s="1">
        <f t="shared" si="34"/>
        <v>0</v>
      </c>
      <c r="S175" s="1">
        <f t="shared" si="35"/>
        <v>0</v>
      </c>
      <c r="U175" s="1">
        <f t="shared" si="28"/>
        <v>0</v>
      </c>
      <c r="V175" s="1">
        <f t="shared" si="29"/>
        <v>0</v>
      </c>
    </row>
    <row r="176" spans="1:22">
      <c r="A176" s="5"/>
      <c r="B176" s="1"/>
      <c r="D176" s="1"/>
      <c r="K176" s="1">
        <f t="shared" si="24"/>
        <v>0</v>
      </c>
      <c r="L176" s="1">
        <f t="shared" si="25"/>
        <v>0</v>
      </c>
      <c r="M176" s="1">
        <f t="shared" si="26"/>
        <v>0</v>
      </c>
      <c r="N176" s="1">
        <f t="shared" si="30"/>
        <v>0</v>
      </c>
      <c r="O176" s="1">
        <f t="shared" si="31"/>
        <v>0</v>
      </c>
      <c r="P176" s="1">
        <f t="shared" si="32"/>
        <v>0</v>
      </c>
      <c r="Q176" s="1">
        <f t="shared" si="33"/>
        <v>0</v>
      </c>
      <c r="R176" s="1">
        <f t="shared" si="34"/>
        <v>0</v>
      </c>
      <c r="S176" s="1">
        <f t="shared" si="35"/>
        <v>0</v>
      </c>
      <c r="U176" s="1">
        <f t="shared" si="28"/>
        <v>0</v>
      </c>
      <c r="V176" s="1">
        <f t="shared" si="29"/>
        <v>0</v>
      </c>
    </row>
    <row r="177" spans="1:22">
      <c r="A177" s="5"/>
      <c r="B177" s="1"/>
      <c r="D177" s="1"/>
      <c r="K177" s="1">
        <f t="shared" si="24"/>
        <v>0</v>
      </c>
      <c r="L177" s="1">
        <f t="shared" si="25"/>
        <v>0</v>
      </c>
      <c r="M177" s="1">
        <f t="shared" si="26"/>
        <v>0</v>
      </c>
      <c r="N177" s="1">
        <f t="shared" si="30"/>
        <v>0</v>
      </c>
      <c r="O177" s="1">
        <f t="shared" si="31"/>
        <v>0</v>
      </c>
      <c r="P177" s="1">
        <f t="shared" si="32"/>
        <v>0</v>
      </c>
      <c r="Q177" s="1">
        <f t="shared" si="33"/>
        <v>0</v>
      </c>
      <c r="R177" s="1">
        <f t="shared" si="34"/>
        <v>0</v>
      </c>
      <c r="S177" s="1">
        <f t="shared" si="35"/>
        <v>0</v>
      </c>
      <c r="U177" s="1">
        <f t="shared" si="28"/>
        <v>0</v>
      </c>
      <c r="V177" s="1">
        <f t="shared" si="29"/>
        <v>0</v>
      </c>
    </row>
    <row r="178" spans="1:22">
      <c r="A178" s="5"/>
      <c r="B178" s="1"/>
      <c r="D178" s="1"/>
      <c r="K178" s="1">
        <f t="shared" si="24"/>
        <v>0</v>
      </c>
      <c r="L178" s="1">
        <f t="shared" si="25"/>
        <v>0</v>
      </c>
      <c r="M178" s="1">
        <f t="shared" si="26"/>
        <v>0</v>
      </c>
      <c r="N178" s="1">
        <f t="shared" si="30"/>
        <v>0</v>
      </c>
      <c r="O178" s="1">
        <f t="shared" si="31"/>
        <v>0</v>
      </c>
      <c r="P178" s="1">
        <f t="shared" si="32"/>
        <v>0</v>
      </c>
      <c r="Q178" s="1">
        <f t="shared" si="33"/>
        <v>0</v>
      </c>
      <c r="R178" s="1">
        <f t="shared" si="34"/>
        <v>0</v>
      </c>
      <c r="S178" s="1">
        <f t="shared" si="35"/>
        <v>0</v>
      </c>
      <c r="U178" s="1">
        <f t="shared" si="28"/>
        <v>0</v>
      </c>
      <c r="V178" s="1">
        <f t="shared" si="29"/>
        <v>0</v>
      </c>
    </row>
    <row r="179" spans="1:22">
      <c r="A179" s="5"/>
      <c r="B179" s="1"/>
      <c r="D179" s="1"/>
      <c r="K179" s="1">
        <f t="shared" si="24"/>
        <v>0</v>
      </c>
      <c r="L179" s="1">
        <f t="shared" si="25"/>
        <v>0</v>
      </c>
      <c r="M179" s="1">
        <f t="shared" si="26"/>
        <v>0</v>
      </c>
      <c r="N179" s="1">
        <f t="shared" si="30"/>
        <v>0</v>
      </c>
      <c r="O179" s="1">
        <f t="shared" si="31"/>
        <v>0</v>
      </c>
      <c r="P179" s="1">
        <f t="shared" si="32"/>
        <v>0</v>
      </c>
      <c r="Q179" s="1">
        <f t="shared" si="33"/>
        <v>0</v>
      </c>
      <c r="R179" s="1">
        <f t="shared" si="34"/>
        <v>0</v>
      </c>
      <c r="S179" s="1">
        <f t="shared" si="35"/>
        <v>0</v>
      </c>
      <c r="U179" s="1">
        <f t="shared" si="28"/>
        <v>0</v>
      </c>
      <c r="V179" s="1">
        <f t="shared" si="29"/>
        <v>0</v>
      </c>
    </row>
    <row r="180" spans="1:22">
      <c r="A180" s="5"/>
      <c r="B180" s="1"/>
      <c r="D180" s="1"/>
      <c r="K180" s="1">
        <f t="shared" si="24"/>
        <v>0</v>
      </c>
      <c r="L180" s="1">
        <f t="shared" si="25"/>
        <v>0</v>
      </c>
      <c r="M180" s="1">
        <f t="shared" si="26"/>
        <v>0</v>
      </c>
      <c r="N180" s="1">
        <f t="shared" si="30"/>
        <v>0</v>
      </c>
      <c r="O180" s="1">
        <f t="shared" si="31"/>
        <v>0</v>
      </c>
      <c r="P180" s="1">
        <f t="shared" si="32"/>
        <v>0</v>
      </c>
      <c r="Q180" s="1">
        <f t="shared" si="33"/>
        <v>0</v>
      </c>
      <c r="R180" s="1">
        <f t="shared" si="34"/>
        <v>0</v>
      </c>
      <c r="S180" s="1">
        <f t="shared" si="35"/>
        <v>0</v>
      </c>
      <c r="U180" s="1">
        <f t="shared" si="28"/>
        <v>0</v>
      </c>
      <c r="V180" s="1">
        <f t="shared" si="29"/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198"/>
  <sheetViews>
    <sheetView workbookViewId="0">
      <selection activeCell="G66" sqref="G66"/>
    </sheetView>
  </sheetViews>
  <sheetFormatPr defaultRowHeight="15"/>
  <cols>
    <col min="2" max="2" width="12.140625" bestFit="1" customWidth="1"/>
    <col min="4" max="4" width="10.5703125" bestFit="1" customWidth="1"/>
    <col min="7" max="8" width="12.140625" bestFit="1" customWidth="1"/>
    <col min="9" max="9" width="13.5703125" bestFit="1" customWidth="1"/>
    <col min="11" max="11" width="10.5703125" bestFit="1" customWidth="1"/>
  </cols>
  <sheetData>
    <row r="1" spans="1:22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</row>
    <row r="2" spans="1:22">
      <c r="A2" s="5">
        <v>39904</v>
      </c>
      <c r="B2" s="4">
        <v>92</v>
      </c>
      <c r="C2" t="s">
        <v>477</v>
      </c>
      <c r="D2" s="1">
        <v>44.9</v>
      </c>
      <c r="E2" t="s">
        <v>20</v>
      </c>
      <c r="F2" t="s">
        <v>5</v>
      </c>
      <c r="G2" s="6" t="s">
        <v>1</v>
      </c>
      <c r="H2" s="6" t="s">
        <v>0</v>
      </c>
      <c r="I2" s="6"/>
      <c r="K2" s="1">
        <f>IF(E2="lojas",D2,0)</f>
        <v>44.9</v>
      </c>
      <c r="L2" s="1">
        <f>IF(E2="lanhouse",D2,0)</f>
        <v>0</v>
      </c>
      <c r="M2" s="1">
        <f>IF(E2="celular",D2,0)</f>
        <v>0</v>
      </c>
      <c r="N2" s="1">
        <f>IF(F2="caixa",D2,0)</f>
        <v>0</v>
      </c>
      <c r="O2" s="1">
        <f>IF(F2="bb",D2,0)</f>
        <v>0</v>
      </c>
      <c r="P2" s="1">
        <f>IF(F2="bradesco",D2,0)</f>
        <v>44.9</v>
      </c>
      <c r="Q2" s="1">
        <f>IF(F2="banco real",D2,0)</f>
        <v>0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</row>
    <row r="3" spans="1:22" ht="15.75">
      <c r="A3" s="5">
        <v>39904</v>
      </c>
      <c r="B3" s="4">
        <v>123</v>
      </c>
      <c r="C3" t="s">
        <v>30</v>
      </c>
      <c r="D3" s="1">
        <v>24.9</v>
      </c>
      <c r="E3" t="s">
        <v>20</v>
      </c>
      <c r="F3" t="s">
        <v>8</v>
      </c>
      <c r="G3" s="8">
        <f>SUM(D2:D180)</f>
        <v>3170.0300000000038</v>
      </c>
      <c r="H3" s="7">
        <f>SUM(B2:B180)</f>
        <v>1765</v>
      </c>
      <c r="I3" s="12">
        <f>SUM(G3-H3)</f>
        <v>1405.0300000000038</v>
      </c>
      <c r="K3" s="1">
        <f t="shared" ref="K3:K66" si="0">IF(E3="lojas",D3,0)</f>
        <v>24.9</v>
      </c>
      <c r="L3" s="1">
        <f>IF(E3="lanhouse",D3,0)</f>
        <v>0</v>
      </c>
      <c r="M3" s="1">
        <f>IF(E3="celular",D3,0)</f>
        <v>0</v>
      </c>
      <c r="N3" s="1">
        <f t="shared" ref="N3:N66" si="1">IF(F3="caixa",D3,0)</f>
        <v>0</v>
      </c>
      <c r="O3" s="1">
        <f>IF(F3="bb",D3,0)</f>
        <v>0</v>
      </c>
      <c r="P3" s="1">
        <f t="shared" ref="P3:P66" si="2">IF(F3="bradesco",D3,0)</f>
        <v>0</v>
      </c>
      <c r="Q3" s="1">
        <f t="shared" ref="Q3:Q66" si="3">IF(F3="banco real",D3,0)</f>
        <v>0</v>
      </c>
      <c r="R3" s="1">
        <f t="shared" ref="R3:R66" si="4">IF(F3="itau",D3,0)</f>
        <v>24.9</v>
      </c>
      <c r="S3" s="1">
        <f t="shared" ref="S3:S66" si="5">IF(F3="pseg",D3,0)</f>
        <v>0</v>
      </c>
      <c r="T3" s="1">
        <f t="shared" ref="T3:T66" si="6">IF(C3="pessoal",B3,0)</f>
        <v>0</v>
      </c>
      <c r="U3" s="1">
        <f>IF(E3="dominios",D3,0)</f>
        <v>0</v>
      </c>
      <c r="V3" s="1">
        <f t="shared" ref="V3:V66" si="7">IF(C3="publicidade",B3,0)</f>
        <v>0</v>
      </c>
    </row>
    <row r="4" spans="1:22">
      <c r="A4" s="5">
        <v>39904</v>
      </c>
      <c r="B4" s="1">
        <v>850</v>
      </c>
      <c r="C4" t="s">
        <v>478</v>
      </c>
      <c r="D4" s="1">
        <v>24.9</v>
      </c>
      <c r="E4" t="s">
        <v>20</v>
      </c>
      <c r="F4" t="s">
        <v>5</v>
      </c>
      <c r="G4" t="s">
        <v>384</v>
      </c>
      <c r="H4" t="s">
        <v>1</v>
      </c>
      <c r="I4" t="s">
        <v>0</v>
      </c>
      <c r="K4" s="1">
        <f t="shared" si="0"/>
        <v>24.9</v>
      </c>
      <c r="L4" s="1">
        <f t="shared" ref="L4:L35" si="8">IF(G4="lanhouse",D4,0)</f>
        <v>0</v>
      </c>
      <c r="M4" s="1">
        <f t="shared" ref="M4:M35" si="9">IF(G4="celular",D4,0)</f>
        <v>0</v>
      </c>
      <c r="N4" s="1">
        <f t="shared" si="1"/>
        <v>0</v>
      </c>
      <c r="O4" s="1">
        <f t="shared" ref="O4:O66" si="10">IF(F4="bb",D4,0)</f>
        <v>0</v>
      </c>
      <c r="P4" s="1">
        <f t="shared" si="2"/>
        <v>24.9</v>
      </c>
      <c r="Q4" s="1">
        <f t="shared" si="3"/>
        <v>0</v>
      </c>
      <c r="R4" s="1">
        <f t="shared" si="4"/>
        <v>0</v>
      </c>
      <c r="S4" s="1">
        <f t="shared" si="5"/>
        <v>0</v>
      </c>
      <c r="T4" s="1">
        <f t="shared" si="6"/>
        <v>0</v>
      </c>
      <c r="U4" s="1">
        <f t="shared" ref="U4:U35" si="11">IF(G4="dominios",D4,0)</f>
        <v>0</v>
      </c>
      <c r="V4" s="1">
        <f t="shared" si="7"/>
        <v>0</v>
      </c>
    </row>
    <row r="5" spans="1:22">
      <c r="A5" s="5">
        <v>39904</v>
      </c>
      <c r="B5" s="1">
        <v>300</v>
      </c>
      <c r="C5" t="s">
        <v>25</v>
      </c>
      <c r="D5" s="1">
        <v>9.9</v>
      </c>
      <c r="E5" t="s">
        <v>20</v>
      </c>
      <c r="F5" t="s">
        <v>8</v>
      </c>
      <c r="G5" t="s">
        <v>279</v>
      </c>
      <c r="H5" s="11">
        <f>SUM(L2:L180)</f>
        <v>0</v>
      </c>
      <c r="J5" s="17" t="s">
        <v>19</v>
      </c>
      <c r="K5" s="1">
        <f t="shared" si="0"/>
        <v>9.9</v>
      </c>
      <c r="L5" s="1">
        <f t="shared" si="8"/>
        <v>0</v>
      </c>
      <c r="M5" s="1">
        <f t="shared" si="9"/>
        <v>0</v>
      </c>
      <c r="N5" s="1">
        <f t="shared" si="1"/>
        <v>0</v>
      </c>
      <c r="O5" s="1">
        <f t="shared" si="10"/>
        <v>0</v>
      </c>
      <c r="P5" s="1">
        <f t="shared" si="2"/>
        <v>0</v>
      </c>
      <c r="Q5" s="1">
        <f t="shared" si="3"/>
        <v>0</v>
      </c>
      <c r="R5" s="1">
        <f t="shared" si="4"/>
        <v>9.9</v>
      </c>
      <c r="S5" s="1">
        <f t="shared" si="5"/>
        <v>0</v>
      </c>
      <c r="T5" s="1">
        <f t="shared" si="6"/>
        <v>300</v>
      </c>
      <c r="U5" s="1">
        <f t="shared" si="11"/>
        <v>0</v>
      </c>
      <c r="V5" s="1">
        <f t="shared" si="7"/>
        <v>0</v>
      </c>
    </row>
    <row r="6" spans="1:22">
      <c r="A6" s="5">
        <v>39904</v>
      </c>
      <c r="B6" s="1">
        <v>400</v>
      </c>
      <c r="C6" t="s">
        <v>126</v>
      </c>
      <c r="D6" s="1">
        <v>24.9</v>
      </c>
      <c r="E6" t="s">
        <v>20</v>
      </c>
      <c r="F6" t="s">
        <v>5</v>
      </c>
      <c r="G6" t="s">
        <v>422</v>
      </c>
      <c r="H6" s="10">
        <f>SUM(K2:K180)</f>
        <v>3170.0300000000038</v>
      </c>
      <c r="J6" s="18" t="s">
        <v>20</v>
      </c>
      <c r="K6" s="1">
        <f t="shared" si="0"/>
        <v>24.9</v>
      </c>
      <c r="L6" s="1">
        <f t="shared" si="8"/>
        <v>0</v>
      </c>
      <c r="M6" s="1">
        <f t="shared" si="9"/>
        <v>0</v>
      </c>
      <c r="N6" s="1">
        <f t="shared" si="1"/>
        <v>0</v>
      </c>
      <c r="O6" s="1">
        <f t="shared" si="10"/>
        <v>0</v>
      </c>
      <c r="P6" s="1">
        <f t="shared" si="2"/>
        <v>24.9</v>
      </c>
      <c r="Q6" s="1">
        <f t="shared" si="3"/>
        <v>0</v>
      </c>
      <c r="R6" s="1">
        <f t="shared" si="4"/>
        <v>0</v>
      </c>
      <c r="S6" s="1">
        <f t="shared" si="5"/>
        <v>0</v>
      </c>
      <c r="T6" s="1">
        <f t="shared" si="6"/>
        <v>0</v>
      </c>
      <c r="U6" s="1">
        <f t="shared" si="11"/>
        <v>0</v>
      </c>
      <c r="V6" s="1">
        <f t="shared" si="7"/>
        <v>400</v>
      </c>
    </row>
    <row r="7" spans="1:22">
      <c r="A7" s="5">
        <v>39904</v>
      </c>
      <c r="B7" s="1"/>
      <c r="D7" s="1">
        <v>9.92</v>
      </c>
      <c r="E7" t="s">
        <v>20</v>
      </c>
      <c r="F7" t="s">
        <v>5</v>
      </c>
      <c r="G7" t="s">
        <v>55</v>
      </c>
      <c r="H7" s="1">
        <f>SUM(M2:M180)</f>
        <v>0</v>
      </c>
      <c r="J7" t="s">
        <v>21</v>
      </c>
      <c r="K7" s="1">
        <f t="shared" si="0"/>
        <v>9.92</v>
      </c>
      <c r="L7" s="1">
        <f t="shared" si="8"/>
        <v>0</v>
      </c>
      <c r="M7" s="1">
        <f t="shared" si="9"/>
        <v>0</v>
      </c>
      <c r="N7" s="1">
        <f t="shared" si="1"/>
        <v>0</v>
      </c>
      <c r="O7" s="1">
        <f t="shared" si="10"/>
        <v>0</v>
      </c>
      <c r="P7" s="1">
        <f t="shared" si="2"/>
        <v>9.92</v>
      </c>
      <c r="Q7" s="1">
        <f t="shared" si="3"/>
        <v>0</v>
      </c>
      <c r="R7" s="1">
        <f t="shared" si="4"/>
        <v>0</v>
      </c>
      <c r="S7" s="1">
        <f t="shared" si="5"/>
        <v>0</v>
      </c>
      <c r="T7" s="1">
        <f t="shared" si="6"/>
        <v>0</v>
      </c>
      <c r="U7" s="1">
        <f t="shared" si="11"/>
        <v>0</v>
      </c>
      <c r="V7" s="1">
        <f t="shared" si="7"/>
        <v>0</v>
      </c>
    </row>
    <row r="8" spans="1:22">
      <c r="A8" s="5">
        <v>39905</v>
      </c>
      <c r="B8" s="1"/>
      <c r="D8" s="1">
        <v>44.9</v>
      </c>
      <c r="E8" t="s">
        <v>20</v>
      </c>
      <c r="F8" t="s">
        <v>5</v>
      </c>
      <c r="G8" t="s">
        <v>423</v>
      </c>
      <c r="H8" s="14">
        <f>SUM(U2:U180)</f>
        <v>0</v>
      </c>
      <c r="J8" s="19" t="s">
        <v>56</v>
      </c>
      <c r="K8" s="1">
        <f t="shared" si="0"/>
        <v>44.9</v>
      </c>
      <c r="L8" s="1">
        <f t="shared" si="8"/>
        <v>0</v>
      </c>
      <c r="M8" s="1">
        <f t="shared" si="9"/>
        <v>0</v>
      </c>
      <c r="N8" s="1">
        <f t="shared" si="1"/>
        <v>0</v>
      </c>
      <c r="O8" s="1">
        <f t="shared" si="10"/>
        <v>0</v>
      </c>
      <c r="P8" s="1">
        <f t="shared" si="2"/>
        <v>44.9</v>
      </c>
      <c r="Q8" s="1">
        <f t="shared" si="3"/>
        <v>0</v>
      </c>
      <c r="R8" s="1">
        <f t="shared" si="4"/>
        <v>0</v>
      </c>
      <c r="S8" s="1">
        <f t="shared" si="5"/>
        <v>0</v>
      </c>
      <c r="T8" s="1">
        <f t="shared" si="6"/>
        <v>0</v>
      </c>
      <c r="U8" s="1">
        <f t="shared" si="11"/>
        <v>0</v>
      </c>
      <c r="V8" s="1">
        <f t="shared" si="7"/>
        <v>0</v>
      </c>
    </row>
    <row r="9" spans="1:22">
      <c r="A9" s="5">
        <v>39905</v>
      </c>
      <c r="B9" s="4"/>
      <c r="D9" s="1">
        <v>24.9</v>
      </c>
      <c r="E9" t="s">
        <v>20</v>
      </c>
      <c r="F9" t="s">
        <v>6</v>
      </c>
      <c r="G9" t="s">
        <v>424</v>
      </c>
      <c r="J9" t="s">
        <v>25</v>
      </c>
      <c r="K9" s="1">
        <f t="shared" si="0"/>
        <v>24.9</v>
      </c>
      <c r="L9" s="1">
        <f t="shared" si="8"/>
        <v>0</v>
      </c>
      <c r="M9" s="1">
        <f t="shared" si="9"/>
        <v>0</v>
      </c>
      <c r="N9" s="1">
        <f t="shared" si="1"/>
        <v>0</v>
      </c>
      <c r="O9" s="1">
        <f t="shared" si="10"/>
        <v>24.9</v>
      </c>
      <c r="P9" s="1">
        <f t="shared" si="2"/>
        <v>0</v>
      </c>
      <c r="Q9" s="1">
        <f t="shared" si="3"/>
        <v>0</v>
      </c>
      <c r="R9" s="1">
        <f t="shared" si="4"/>
        <v>0</v>
      </c>
      <c r="S9" s="1">
        <f t="shared" si="5"/>
        <v>0</v>
      </c>
      <c r="T9" s="1">
        <f t="shared" si="6"/>
        <v>0</v>
      </c>
      <c r="U9" s="1">
        <f t="shared" si="11"/>
        <v>0</v>
      </c>
      <c r="V9" s="1">
        <f t="shared" si="7"/>
        <v>0</v>
      </c>
    </row>
    <row r="10" spans="1:22">
      <c r="A10" s="5">
        <v>39906</v>
      </c>
      <c r="B10" s="4"/>
      <c r="D10" s="1">
        <v>30</v>
      </c>
      <c r="E10" t="s">
        <v>20</v>
      </c>
      <c r="F10" t="s">
        <v>6</v>
      </c>
      <c r="G10" t="s">
        <v>425</v>
      </c>
      <c r="H10" t="s">
        <v>7</v>
      </c>
      <c r="I10" s="13">
        <f>SUM(N2:N180)</f>
        <v>352.19999999999993</v>
      </c>
      <c r="K10" s="1">
        <f t="shared" si="0"/>
        <v>30</v>
      </c>
      <c r="L10" s="1">
        <f t="shared" si="8"/>
        <v>0</v>
      </c>
      <c r="M10" s="1">
        <f t="shared" si="9"/>
        <v>0</v>
      </c>
      <c r="N10" s="1">
        <f t="shared" si="1"/>
        <v>0</v>
      </c>
      <c r="O10" s="1">
        <f t="shared" si="10"/>
        <v>30</v>
      </c>
      <c r="P10" s="1">
        <f t="shared" si="2"/>
        <v>0</v>
      </c>
      <c r="Q10" s="1">
        <f t="shared" si="3"/>
        <v>0</v>
      </c>
      <c r="R10" s="1">
        <f t="shared" si="4"/>
        <v>0</v>
      </c>
      <c r="S10" s="1">
        <f t="shared" si="5"/>
        <v>0</v>
      </c>
      <c r="T10" s="1">
        <f t="shared" si="6"/>
        <v>0</v>
      </c>
      <c r="U10" s="1">
        <f t="shared" si="11"/>
        <v>0</v>
      </c>
      <c r="V10" s="1">
        <f t="shared" si="7"/>
        <v>0</v>
      </c>
    </row>
    <row r="11" spans="1:22">
      <c r="A11" s="5">
        <v>39906</v>
      </c>
      <c r="B11" s="1"/>
      <c r="D11" s="1">
        <v>22.9</v>
      </c>
      <c r="E11" t="s">
        <v>20</v>
      </c>
      <c r="F11" t="s">
        <v>5</v>
      </c>
      <c r="G11" t="s">
        <v>426</v>
      </c>
      <c r="H11" t="s">
        <v>6</v>
      </c>
      <c r="I11" s="13">
        <f>SUM(O2:O180)</f>
        <v>862.40999999999985</v>
      </c>
      <c r="K11" s="1">
        <f t="shared" si="0"/>
        <v>22.9</v>
      </c>
      <c r="L11" s="1">
        <f t="shared" si="8"/>
        <v>0</v>
      </c>
      <c r="M11" s="1">
        <f t="shared" si="9"/>
        <v>0</v>
      </c>
      <c r="N11" s="1">
        <f t="shared" si="1"/>
        <v>0</v>
      </c>
      <c r="O11" s="1">
        <f t="shared" si="10"/>
        <v>0</v>
      </c>
      <c r="P11" s="1">
        <f t="shared" si="2"/>
        <v>22.9</v>
      </c>
      <c r="Q11" s="1">
        <f t="shared" si="3"/>
        <v>0</v>
      </c>
      <c r="R11" s="1">
        <f t="shared" si="4"/>
        <v>0</v>
      </c>
      <c r="S11" s="1">
        <f t="shared" si="5"/>
        <v>0</v>
      </c>
      <c r="T11" s="1">
        <f t="shared" si="6"/>
        <v>0</v>
      </c>
      <c r="U11" s="1">
        <f t="shared" si="11"/>
        <v>0</v>
      </c>
      <c r="V11" s="1">
        <f t="shared" si="7"/>
        <v>0</v>
      </c>
    </row>
    <row r="12" spans="1:22">
      <c r="A12" s="5">
        <v>39906</v>
      </c>
      <c r="B12" s="1"/>
      <c r="D12" s="1">
        <v>44.9</v>
      </c>
      <c r="E12" t="s">
        <v>20</v>
      </c>
      <c r="F12" t="s">
        <v>5</v>
      </c>
      <c r="G12" t="s">
        <v>427</v>
      </c>
      <c r="H12" t="s">
        <v>5</v>
      </c>
      <c r="I12" s="13">
        <f>SUM(P2:P80)</f>
        <v>937.81999999999971</v>
      </c>
      <c r="K12" s="1">
        <f t="shared" si="0"/>
        <v>44.9</v>
      </c>
      <c r="L12" s="1">
        <f t="shared" si="8"/>
        <v>0</v>
      </c>
      <c r="M12" s="1">
        <f t="shared" si="9"/>
        <v>0</v>
      </c>
      <c r="N12" s="1">
        <f t="shared" si="1"/>
        <v>0</v>
      </c>
      <c r="O12" s="1">
        <f t="shared" si="10"/>
        <v>0</v>
      </c>
      <c r="P12" s="1">
        <f t="shared" si="2"/>
        <v>44.9</v>
      </c>
      <c r="Q12" s="1">
        <f t="shared" si="3"/>
        <v>0</v>
      </c>
      <c r="R12" s="1">
        <f t="shared" si="4"/>
        <v>0</v>
      </c>
      <c r="S12" s="1">
        <f t="shared" si="5"/>
        <v>0</v>
      </c>
      <c r="T12" s="1">
        <f t="shared" si="6"/>
        <v>0</v>
      </c>
      <c r="U12" s="1">
        <f t="shared" si="11"/>
        <v>0</v>
      </c>
      <c r="V12" s="1">
        <f t="shared" si="7"/>
        <v>0</v>
      </c>
    </row>
    <row r="13" spans="1:22">
      <c r="A13" s="5">
        <v>39907</v>
      </c>
      <c r="B13" s="1"/>
      <c r="D13" s="1">
        <v>84.9</v>
      </c>
      <c r="E13" t="s">
        <v>20</v>
      </c>
      <c r="F13" t="s">
        <v>5</v>
      </c>
      <c r="G13" t="s">
        <v>428</v>
      </c>
      <c r="H13" t="s">
        <v>13</v>
      </c>
      <c r="I13" s="13">
        <f>SUM(Q2:Q189)</f>
        <v>146.6</v>
      </c>
      <c r="K13" s="1">
        <f t="shared" si="0"/>
        <v>84.9</v>
      </c>
      <c r="L13" s="1">
        <f t="shared" si="8"/>
        <v>0</v>
      </c>
      <c r="M13" s="1">
        <f t="shared" si="9"/>
        <v>0</v>
      </c>
      <c r="N13" s="1">
        <f t="shared" si="1"/>
        <v>0</v>
      </c>
      <c r="O13" s="1">
        <f t="shared" si="10"/>
        <v>0</v>
      </c>
      <c r="P13" s="1">
        <f t="shared" si="2"/>
        <v>84.9</v>
      </c>
      <c r="Q13" s="1">
        <f t="shared" si="3"/>
        <v>0</v>
      </c>
      <c r="R13" s="1">
        <f t="shared" si="4"/>
        <v>0</v>
      </c>
      <c r="S13" s="1">
        <f t="shared" si="5"/>
        <v>0</v>
      </c>
      <c r="T13" s="1">
        <f t="shared" si="6"/>
        <v>0</v>
      </c>
      <c r="U13" s="1">
        <f t="shared" si="11"/>
        <v>0</v>
      </c>
      <c r="V13" s="1">
        <f t="shared" si="7"/>
        <v>0</v>
      </c>
    </row>
    <row r="14" spans="1:22">
      <c r="A14" s="5">
        <v>39907</v>
      </c>
      <c r="B14" s="4"/>
      <c r="D14" s="1">
        <v>24.9</v>
      </c>
      <c r="E14" t="s">
        <v>20</v>
      </c>
      <c r="F14" t="s">
        <v>5</v>
      </c>
      <c r="G14" t="s">
        <v>429</v>
      </c>
      <c r="H14" t="s">
        <v>8</v>
      </c>
      <c r="I14" s="13">
        <f>SUM(R2:R189)</f>
        <v>726.39999999999986</v>
      </c>
      <c r="K14" s="1">
        <f t="shared" si="0"/>
        <v>24.9</v>
      </c>
      <c r="L14" s="1">
        <f t="shared" si="8"/>
        <v>0</v>
      </c>
      <c r="M14" s="1">
        <f t="shared" si="9"/>
        <v>0</v>
      </c>
      <c r="N14" s="1">
        <f t="shared" si="1"/>
        <v>0</v>
      </c>
      <c r="O14" s="1">
        <f t="shared" si="10"/>
        <v>0</v>
      </c>
      <c r="P14" s="1">
        <f t="shared" si="2"/>
        <v>24.9</v>
      </c>
      <c r="Q14" s="1">
        <f t="shared" si="3"/>
        <v>0</v>
      </c>
      <c r="R14" s="1">
        <f t="shared" si="4"/>
        <v>0</v>
      </c>
      <c r="S14" s="1">
        <f t="shared" si="5"/>
        <v>0</v>
      </c>
      <c r="T14" s="1">
        <f t="shared" si="6"/>
        <v>0</v>
      </c>
      <c r="U14" s="1">
        <f t="shared" si="11"/>
        <v>0</v>
      </c>
      <c r="V14" s="1">
        <f t="shared" si="7"/>
        <v>0</v>
      </c>
    </row>
    <row r="15" spans="1:22">
      <c r="A15" s="5">
        <v>39907</v>
      </c>
      <c r="B15" s="4"/>
      <c r="D15" s="1">
        <v>24.9</v>
      </c>
      <c r="E15" t="s">
        <v>20</v>
      </c>
      <c r="F15" t="s">
        <v>6</v>
      </c>
      <c r="G15" t="s">
        <v>430</v>
      </c>
      <c r="H15" t="s">
        <v>33</v>
      </c>
      <c r="I15" s="13">
        <f>SUM(S2:S199)</f>
        <v>0</v>
      </c>
      <c r="K15" s="1">
        <f t="shared" si="0"/>
        <v>24.9</v>
      </c>
      <c r="L15" s="1">
        <f t="shared" si="8"/>
        <v>0</v>
      </c>
      <c r="M15" s="1">
        <f t="shared" si="9"/>
        <v>0</v>
      </c>
      <c r="N15" s="1">
        <f t="shared" si="1"/>
        <v>0</v>
      </c>
      <c r="O15" s="1">
        <f t="shared" si="10"/>
        <v>24.9</v>
      </c>
      <c r="P15" s="1">
        <f t="shared" si="2"/>
        <v>0</v>
      </c>
      <c r="Q15" s="1">
        <f t="shared" si="3"/>
        <v>0</v>
      </c>
      <c r="R15" s="1">
        <f t="shared" si="4"/>
        <v>0</v>
      </c>
      <c r="S15" s="1">
        <f t="shared" si="5"/>
        <v>0</v>
      </c>
      <c r="T15" s="1">
        <f t="shared" si="6"/>
        <v>0</v>
      </c>
      <c r="U15" s="1">
        <f t="shared" si="11"/>
        <v>0</v>
      </c>
      <c r="V15" s="1">
        <f t="shared" si="7"/>
        <v>0</v>
      </c>
    </row>
    <row r="16" spans="1:22">
      <c r="A16" s="5">
        <v>39909</v>
      </c>
      <c r="B16" s="1"/>
      <c r="D16" s="1">
        <v>24.9</v>
      </c>
      <c r="E16" t="s">
        <v>20</v>
      </c>
      <c r="F16" t="s">
        <v>8</v>
      </c>
      <c r="G16" t="s">
        <v>431</v>
      </c>
      <c r="I16" s="13">
        <f>SUM(I10:I15)</f>
        <v>3025.4299999999994</v>
      </c>
      <c r="K16" s="1">
        <f t="shared" si="0"/>
        <v>24.9</v>
      </c>
      <c r="L16" s="1">
        <f t="shared" si="8"/>
        <v>0</v>
      </c>
      <c r="M16" s="1">
        <f t="shared" si="9"/>
        <v>0</v>
      </c>
      <c r="N16" s="1">
        <f t="shared" si="1"/>
        <v>0</v>
      </c>
      <c r="O16" s="1">
        <f t="shared" si="10"/>
        <v>0</v>
      </c>
      <c r="P16" s="1">
        <f t="shared" si="2"/>
        <v>0</v>
      </c>
      <c r="Q16" s="1">
        <f t="shared" si="3"/>
        <v>0</v>
      </c>
      <c r="R16" s="1">
        <f t="shared" si="4"/>
        <v>24.9</v>
      </c>
      <c r="S16" s="1">
        <f t="shared" si="5"/>
        <v>0</v>
      </c>
      <c r="T16" s="1">
        <f t="shared" si="6"/>
        <v>0</v>
      </c>
      <c r="U16" s="1">
        <f t="shared" si="11"/>
        <v>0</v>
      </c>
      <c r="V16" s="1">
        <f t="shared" si="7"/>
        <v>0</v>
      </c>
    </row>
    <row r="17" spans="1:22">
      <c r="A17" s="5">
        <v>39909</v>
      </c>
      <c r="B17" s="1"/>
      <c r="D17" s="1">
        <v>25</v>
      </c>
      <c r="E17" t="s">
        <v>20</v>
      </c>
      <c r="F17" t="s">
        <v>7</v>
      </c>
      <c r="G17" t="s">
        <v>432</v>
      </c>
      <c r="K17" s="1">
        <f t="shared" si="0"/>
        <v>25</v>
      </c>
      <c r="L17" s="1">
        <f t="shared" si="8"/>
        <v>0</v>
      </c>
      <c r="M17" s="1">
        <f t="shared" si="9"/>
        <v>0</v>
      </c>
      <c r="N17" s="1">
        <f t="shared" si="1"/>
        <v>25</v>
      </c>
      <c r="O17" s="1">
        <f t="shared" si="10"/>
        <v>0</v>
      </c>
      <c r="P17" s="1">
        <f t="shared" si="2"/>
        <v>0</v>
      </c>
      <c r="Q17" s="1">
        <f t="shared" si="3"/>
        <v>0</v>
      </c>
      <c r="R17" s="1">
        <f t="shared" si="4"/>
        <v>0</v>
      </c>
      <c r="S17" s="1">
        <f t="shared" si="5"/>
        <v>0</v>
      </c>
      <c r="T17" s="1">
        <f t="shared" si="6"/>
        <v>0</v>
      </c>
      <c r="U17" s="1">
        <f t="shared" si="11"/>
        <v>0</v>
      </c>
      <c r="V17" s="1">
        <f t="shared" si="7"/>
        <v>0</v>
      </c>
    </row>
    <row r="18" spans="1:22">
      <c r="A18" s="5">
        <v>39910</v>
      </c>
      <c r="B18" s="4"/>
      <c r="D18" s="1">
        <v>24.9</v>
      </c>
      <c r="E18" t="s">
        <v>20</v>
      </c>
      <c r="F18" t="s">
        <v>13</v>
      </c>
      <c r="G18" t="s">
        <v>433</v>
      </c>
      <c r="H18" t="s">
        <v>51</v>
      </c>
      <c r="I18" s="7">
        <f>SUM(T2:T151)</f>
        <v>300</v>
      </c>
      <c r="K18" s="1">
        <f t="shared" si="0"/>
        <v>24.9</v>
      </c>
      <c r="L18" s="1">
        <f t="shared" si="8"/>
        <v>0</v>
      </c>
      <c r="M18" s="1">
        <f t="shared" si="9"/>
        <v>0</v>
      </c>
      <c r="N18" s="1">
        <f t="shared" si="1"/>
        <v>0</v>
      </c>
      <c r="O18" s="1">
        <f t="shared" si="10"/>
        <v>0</v>
      </c>
      <c r="P18" s="1">
        <f t="shared" si="2"/>
        <v>0</v>
      </c>
      <c r="Q18" s="1">
        <f t="shared" si="3"/>
        <v>24.9</v>
      </c>
      <c r="R18" s="1">
        <f t="shared" si="4"/>
        <v>0</v>
      </c>
      <c r="S18" s="1">
        <f t="shared" si="5"/>
        <v>0</v>
      </c>
      <c r="T18" s="1">
        <f t="shared" si="6"/>
        <v>0</v>
      </c>
      <c r="U18" s="1">
        <f t="shared" si="11"/>
        <v>0</v>
      </c>
      <c r="V18" s="1">
        <f t="shared" si="7"/>
        <v>0</v>
      </c>
    </row>
    <row r="19" spans="1:22">
      <c r="A19" s="5">
        <v>39910</v>
      </c>
      <c r="B19" s="4"/>
      <c r="D19" s="1">
        <v>22.9</v>
      </c>
      <c r="E19" t="s">
        <v>20</v>
      </c>
      <c r="F19" t="s">
        <v>5</v>
      </c>
      <c r="G19" t="s">
        <v>434</v>
      </c>
      <c r="H19" t="s">
        <v>126</v>
      </c>
      <c r="I19" s="7">
        <f>SUM(V2:V180)</f>
        <v>400</v>
      </c>
      <c r="K19" s="1">
        <f t="shared" si="0"/>
        <v>22.9</v>
      </c>
      <c r="L19" s="1">
        <f t="shared" si="8"/>
        <v>0</v>
      </c>
      <c r="M19" s="1">
        <f t="shared" si="9"/>
        <v>0</v>
      </c>
      <c r="N19" s="1">
        <f t="shared" si="1"/>
        <v>0</v>
      </c>
      <c r="O19" s="1">
        <f t="shared" si="10"/>
        <v>0</v>
      </c>
      <c r="P19" s="1">
        <f t="shared" si="2"/>
        <v>22.9</v>
      </c>
      <c r="Q19" s="1">
        <f t="shared" si="3"/>
        <v>0</v>
      </c>
      <c r="R19" s="1">
        <f t="shared" si="4"/>
        <v>0</v>
      </c>
      <c r="S19" s="1">
        <f t="shared" si="5"/>
        <v>0</v>
      </c>
      <c r="T19" s="1">
        <f t="shared" si="6"/>
        <v>0</v>
      </c>
      <c r="U19" s="1">
        <f t="shared" si="11"/>
        <v>0</v>
      </c>
      <c r="V19" s="1">
        <f t="shared" si="7"/>
        <v>0</v>
      </c>
    </row>
    <row r="20" spans="1:22">
      <c r="A20" s="5">
        <v>39911</v>
      </c>
      <c r="B20" s="1"/>
      <c r="D20" s="1">
        <v>24.9</v>
      </c>
      <c r="E20" t="s">
        <v>20</v>
      </c>
      <c r="F20" t="s">
        <v>13</v>
      </c>
      <c r="G20" t="s">
        <v>435</v>
      </c>
      <c r="K20" s="1">
        <f t="shared" si="0"/>
        <v>24.9</v>
      </c>
      <c r="L20" s="1">
        <f t="shared" si="8"/>
        <v>0</v>
      </c>
      <c r="M20" s="1">
        <f t="shared" si="9"/>
        <v>0</v>
      </c>
      <c r="N20" s="1">
        <f t="shared" si="1"/>
        <v>0</v>
      </c>
      <c r="O20" s="1">
        <f t="shared" si="10"/>
        <v>0</v>
      </c>
      <c r="P20" s="1">
        <f t="shared" si="2"/>
        <v>0</v>
      </c>
      <c r="Q20" s="1">
        <f t="shared" si="3"/>
        <v>24.9</v>
      </c>
      <c r="R20" s="1">
        <f t="shared" si="4"/>
        <v>0</v>
      </c>
      <c r="S20" s="1">
        <f t="shared" si="5"/>
        <v>0</v>
      </c>
      <c r="T20" s="1">
        <f t="shared" si="6"/>
        <v>0</v>
      </c>
      <c r="U20" s="1">
        <f t="shared" si="11"/>
        <v>0</v>
      </c>
      <c r="V20" s="1">
        <f t="shared" si="7"/>
        <v>0</v>
      </c>
    </row>
    <row r="21" spans="1:22">
      <c r="A21" s="5">
        <v>39912</v>
      </c>
      <c r="B21" s="1"/>
      <c r="D21" s="1">
        <v>24.9</v>
      </c>
      <c r="E21" t="s">
        <v>20</v>
      </c>
      <c r="F21" t="s">
        <v>7</v>
      </c>
      <c r="G21" t="s">
        <v>310</v>
      </c>
      <c r="K21" s="1">
        <f t="shared" si="0"/>
        <v>24.9</v>
      </c>
      <c r="L21" s="1">
        <f t="shared" si="8"/>
        <v>0</v>
      </c>
      <c r="M21" s="1">
        <f t="shared" si="9"/>
        <v>0</v>
      </c>
      <c r="N21" s="1">
        <f t="shared" si="1"/>
        <v>24.9</v>
      </c>
      <c r="O21" s="1">
        <f t="shared" si="10"/>
        <v>0</v>
      </c>
      <c r="P21" s="1">
        <f t="shared" si="2"/>
        <v>0</v>
      </c>
      <c r="Q21" s="1">
        <f t="shared" si="3"/>
        <v>0</v>
      </c>
      <c r="R21" s="1">
        <f t="shared" si="4"/>
        <v>0</v>
      </c>
      <c r="S21" s="1">
        <f t="shared" si="5"/>
        <v>0</v>
      </c>
      <c r="T21" s="1">
        <f t="shared" si="6"/>
        <v>0</v>
      </c>
      <c r="U21" s="1">
        <f t="shared" si="11"/>
        <v>0</v>
      </c>
      <c r="V21" s="1">
        <f t="shared" si="7"/>
        <v>0</v>
      </c>
    </row>
    <row r="22" spans="1:22">
      <c r="A22" s="5">
        <v>39912</v>
      </c>
      <c r="B22" s="4"/>
      <c r="D22" s="1">
        <v>20</v>
      </c>
      <c r="E22" t="s">
        <v>20</v>
      </c>
      <c r="F22" t="s">
        <v>5</v>
      </c>
      <c r="G22" t="s">
        <v>231</v>
      </c>
      <c r="K22" s="1">
        <f t="shared" si="0"/>
        <v>20</v>
      </c>
      <c r="L22" s="1">
        <f t="shared" si="8"/>
        <v>0</v>
      </c>
      <c r="M22" s="1">
        <f t="shared" si="9"/>
        <v>0</v>
      </c>
      <c r="N22" s="1">
        <f t="shared" si="1"/>
        <v>0</v>
      </c>
      <c r="O22" s="1">
        <f t="shared" si="10"/>
        <v>0</v>
      </c>
      <c r="P22" s="1">
        <f t="shared" si="2"/>
        <v>20</v>
      </c>
      <c r="Q22" s="1">
        <f t="shared" si="3"/>
        <v>0</v>
      </c>
      <c r="R22" s="1">
        <f t="shared" si="4"/>
        <v>0</v>
      </c>
      <c r="S22" s="1">
        <f t="shared" si="5"/>
        <v>0</v>
      </c>
      <c r="T22" s="1">
        <f t="shared" si="6"/>
        <v>0</v>
      </c>
      <c r="U22" s="1">
        <f t="shared" si="11"/>
        <v>0</v>
      </c>
      <c r="V22" s="1">
        <f t="shared" si="7"/>
        <v>0</v>
      </c>
    </row>
    <row r="23" spans="1:22">
      <c r="A23" s="5">
        <v>39912</v>
      </c>
      <c r="B23" s="4"/>
      <c r="D23" s="1">
        <v>24.9</v>
      </c>
      <c r="E23" t="s">
        <v>20</v>
      </c>
      <c r="F23" t="s">
        <v>5</v>
      </c>
      <c r="G23" t="s">
        <v>436</v>
      </c>
      <c r="K23" s="1">
        <f t="shared" si="0"/>
        <v>24.9</v>
      </c>
      <c r="L23" s="1">
        <f t="shared" si="8"/>
        <v>0</v>
      </c>
      <c r="M23" s="1">
        <f t="shared" si="9"/>
        <v>0</v>
      </c>
      <c r="N23" s="1">
        <f t="shared" si="1"/>
        <v>0</v>
      </c>
      <c r="O23" s="1">
        <f t="shared" si="10"/>
        <v>0</v>
      </c>
      <c r="P23" s="1">
        <f t="shared" si="2"/>
        <v>24.9</v>
      </c>
      <c r="Q23" s="1">
        <f t="shared" si="3"/>
        <v>0</v>
      </c>
      <c r="R23" s="1">
        <f t="shared" si="4"/>
        <v>0</v>
      </c>
      <c r="S23" s="1">
        <f t="shared" si="5"/>
        <v>0</v>
      </c>
      <c r="T23" s="1">
        <f t="shared" si="6"/>
        <v>0</v>
      </c>
      <c r="U23" s="1">
        <f t="shared" si="11"/>
        <v>0</v>
      </c>
      <c r="V23" s="1">
        <f t="shared" si="7"/>
        <v>0</v>
      </c>
    </row>
    <row r="24" spans="1:22">
      <c r="A24" s="5">
        <v>39915</v>
      </c>
      <c r="B24" s="4"/>
      <c r="D24" s="1">
        <v>24.9</v>
      </c>
      <c r="E24" t="s">
        <v>20</v>
      </c>
      <c r="F24" t="s">
        <v>13</v>
      </c>
      <c r="G24" t="s">
        <v>437</v>
      </c>
      <c r="K24" s="1">
        <f t="shared" si="0"/>
        <v>24.9</v>
      </c>
      <c r="L24" s="1">
        <f t="shared" si="8"/>
        <v>0</v>
      </c>
      <c r="M24" s="1">
        <f t="shared" si="9"/>
        <v>0</v>
      </c>
      <c r="N24" s="1">
        <f t="shared" si="1"/>
        <v>0</v>
      </c>
      <c r="O24" s="1">
        <f t="shared" si="10"/>
        <v>0</v>
      </c>
      <c r="P24" s="1">
        <f t="shared" si="2"/>
        <v>0</v>
      </c>
      <c r="Q24" s="1">
        <f t="shared" si="3"/>
        <v>24.9</v>
      </c>
      <c r="R24" s="1">
        <f t="shared" si="4"/>
        <v>0</v>
      </c>
      <c r="S24" s="1">
        <f t="shared" si="5"/>
        <v>0</v>
      </c>
      <c r="T24" s="1">
        <f t="shared" si="6"/>
        <v>0</v>
      </c>
      <c r="U24" s="1">
        <f t="shared" si="11"/>
        <v>0</v>
      </c>
      <c r="V24" s="1">
        <f t="shared" si="7"/>
        <v>0</v>
      </c>
    </row>
    <row r="25" spans="1:22">
      <c r="A25" s="5">
        <v>39915</v>
      </c>
      <c r="B25" s="4"/>
      <c r="D25" s="1">
        <v>9.9</v>
      </c>
      <c r="E25" t="s">
        <v>20</v>
      </c>
      <c r="F25" t="s">
        <v>5</v>
      </c>
      <c r="G25" t="s">
        <v>438</v>
      </c>
      <c r="K25" s="1">
        <f t="shared" si="0"/>
        <v>9.9</v>
      </c>
      <c r="L25" s="1">
        <f t="shared" si="8"/>
        <v>0</v>
      </c>
      <c r="M25" s="1">
        <f t="shared" si="9"/>
        <v>0</v>
      </c>
      <c r="N25" s="1">
        <f t="shared" si="1"/>
        <v>0</v>
      </c>
      <c r="O25" s="1">
        <f t="shared" si="10"/>
        <v>0</v>
      </c>
      <c r="P25" s="1">
        <f t="shared" si="2"/>
        <v>9.9</v>
      </c>
      <c r="Q25" s="1">
        <f t="shared" si="3"/>
        <v>0</v>
      </c>
      <c r="R25" s="1">
        <f t="shared" si="4"/>
        <v>0</v>
      </c>
      <c r="S25" s="1">
        <f t="shared" si="5"/>
        <v>0</v>
      </c>
      <c r="T25" s="1">
        <f t="shared" si="6"/>
        <v>0</v>
      </c>
      <c r="U25" s="1">
        <f t="shared" si="11"/>
        <v>0</v>
      </c>
      <c r="V25" s="1">
        <f t="shared" si="7"/>
        <v>0</v>
      </c>
    </row>
    <row r="26" spans="1:22">
      <c r="A26" s="5">
        <v>39916</v>
      </c>
      <c r="B26" s="1"/>
      <c r="D26" s="1">
        <v>40</v>
      </c>
      <c r="E26" t="s">
        <v>20</v>
      </c>
      <c r="F26" t="s">
        <v>6</v>
      </c>
      <c r="G26" t="s">
        <v>439</v>
      </c>
      <c r="K26" s="1">
        <f t="shared" si="0"/>
        <v>40</v>
      </c>
      <c r="L26" s="1">
        <f t="shared" si="8"/>
        <v>0</v>
      </c>
      <c r="M26" s="1">
        <f t="shared" si="9"/>
        <v>0</v>
      </c>
      <c r="N26" s="1">
        <f t="shared" si="1"/>
        <v>0</v>
      </c>
      <c r="O26" s="1">
        <f t="shared" si="10"/>
        <v>40</v>
      </c>
      <c r="P26" s="1">
        <f t="shared" si="2"/>
        <v>0</v>
      </c>
      <c r="Q26" s="1">
        <f t="shared" si="3"/>
        <v>0</v>
      </c>
      <c r="R26" s="1">
        <f t="shared" si="4"/>
        <v>0</v>
      </c>
      <c r="S26" s="1">
        <f t="shared" si="5"/>
        <v>0</v>
      </c>
      <c r="T26" s="1">
        <f t="shared" si="6"/>
        <v>0</v>
      </c>
      <c r="U26" s="1">
        <f t="shared" si="11"/>
        <v>0</v>
      </c>
      <c r="V26" s="1">
        <f t="shared" si="7"/>
        <v>0</v>
      </c>
    </row>
    <row r="27" spans="1:22">
      <c r="A27" s="5">
        <v>39916</v>
      </c>
      <c r="B27" s="1"/>
      <c r="D27" s="1">
        <v>24.9</v>
      </c>
      <c r="E27" t="s">
        <v>20</v>
      </c>
      <c r="F27" t="s">
        <v>8</v>
      </c>
      <c r="G27" t="s">
        <v>440</v>
      </c>
      <c r="K27" s="1">
        <f t="shared" si="0"/>
        <v>24.9</v>
      </c>
      <c r="L27" s="1">
        <f t="shared" si="8"/>
        <v>0</v>
      </c>
      <c r="M27" s="1">
        <f t="shared" si="9"/>
        <v>0</v>
      </c>
      <c r="N27" s="1">
        <f t="shared" si="1"/>
        <v>0</v>
      </c>
      <c r="O27" s="1">
        <f t="shared" si="10"/>
        <v>0</v>
      </c>
      <c r="P27" s="1">
        <f t="shared" si="2"/>
        <v>0</v>
      </c>
      <c r="Q27" s="1">
        <f t="shared" si="3"/>
        <v>0</v>
      </c>
      <c r="R27" s="1">
        <f t="shared" si="4"/>
        <v>24.9</v>
      </c>
      <c r="S27" s="1">
        <f t="shared" si="5"/>
        <v>0</v>
      </c>
      <c r="T27" s="1">
        <f t="shared" si="6"/>
        <v>0</v>
      </c>
      <c r="U27" s="1">
        <f t="shared" si="11"/>
        <v>0</v>
      </c>
      <c r="V27" s="1">
        <f t="shared" si="7"/>
        <v>0</v>
      </c>
    </row>
    <row r="28" spans="1:22">
      <c r="A28" s="5">
        <v>39917</v>
      </c>
      <c r="B28" s="1"/>
      <c r="D28" s="1">
        <v>24.9</v>
      </c>
      <c r="E28" t="s">
        <v>20</v>
      </c>
      <c r="F28" t="s">
        <v>5</v>
      </c>
      <c r="G28" t="s">
        <v>441</v>
      </c>
      <c r="K28" s="1">
        <f t="shared" si="0"/>
        <v>24.9</v>
      </c>
      <c r="L28" s="1">
        <f t="shared" si="8"/>
        <v>0</v>
      </c>
      <c r="M28" s="1">
        <f t="shared" si="9"/>
        <v>0</v>
      </c>
      <c r="N28" s="1">
        <f t="shared" si="1"/>
        <v>0</v>
      </c>
      <c r="O28" s="1">
        <f t="shared" si="10"/>
        <v>0</v>
      </c>
      <c r="P28" s="1">
        <f t="shared" si="2"/>
        <v>24.9</v>
      </c>
      <c r="Q28" s="1">
        <f t="shared" si="3"/>
        <v>0</v>
      </c>
      <c r="R28" s="1">
        <f t="shared" si="4"/>
        <v>0</v>
      </c>
      <c r="S28" s="1">
        <f t="shared" si="5"/>
        <v>0</v>
      </c>
      <c r="T28" s="1">
        <f t="shared" si="6"/>
        <v>0</v>
      </c>
      <c r="U28" s="1">
        <f t="shared" si="11"/>
        <v>0</v>
      </c>
      <c r="V28" s="1">
        <f t="shared" si="7"/>
        <v>0</v>
      </c>
    </row>
    <row r="29" spans="1:22">
      <c r="A29" s="5">
        <v>39917</v>
      </c>
      <c r="B29" s="1"/>
      <c r="D29" s="1">
        <v>44.9</v>
      </c>
      <c r="E29" t="s">
        <v>20</v>
      </c>
      <c r="F29" t="s">
        <v>7</v>
      </c>
      <c r="G29" t="s">
        <v>442</v>
      </c>
      <c r="K29" s="1">
        <f t="shared" si="0"/>
        <v>44.9</v>
      </c>
      <c r="L29" s="1">
        <f t="shared" si="8"/>
        <v>0</v>
      </c>
      <c r="M29" s="1">
        <f t="shared" si="9"/>
        <v>0</v>
      </c>
      <c r="N29" s="1">
        <f t="shared" si="1"/>
        <v>44.9</v>
      </c>
      <c r="O29" s="1">
        <f t="shared" si="10"/>
        <v>0</v>
      </c>
      <c r="P29" s="1">
        <f t="shared" si="2"/>
        <v>0</v>
      </c>
      <c r="Q29" s="1">
        <f t="shared" si="3"/>
        <v>0</v>
      </c>
      <c r="R29" s="1">
        <f t="shared" si="4"/>
        <v>0</v>
      </c>
      <c r="S29" s="1">
        <f t="shared" si="5"/>
        <v>0</v>
      </c>
      <c r="T29" s="1">
        <f t="shared" si="6"/>
        <v>0</v>
      </c>
      <c r="U29" s="1">
        <f t="shared" si="11"/>
        <v>0</v>
      </c>
      <c r="V29" s="1">
        <f t="shared" si="7"/>
        <v>0</v>
      </c>
    </row>
    <row r="30" spans="1:22">
      <c r="A30" s="5">
        <v>39917</v>
      </c>
      <c r="B30" s="1"/>
      <c r="D30" s="1">
        <v>44.9</v>
      </c>
      <c r="E30" t="s">
        <v>20</v>
      </c>
      <c r="F30" t="s">
        <v>8</v>
      </c>
      <c r="G30" t="s">
        <v>443</v>
      </c>
      <c r="K30" s="1">
        <f t="shared" si="0"/>
        <v>44.9</v>
      </c>
      <c r="L30" s="1">
        <f t="shared" si="8"/>
        <v>0</v>
      </c>
      <c r="M30" s="1">
        <f t="shared" si="9"/>
        <v>0</v>
      </c>
      <c r="N30" s="1">
        <f t="shared" si="1"/>
        <v>0</v>
      </c>
      <c r="O30" s="1">
        <f t="shared" si="10"/>
        <v>0</v>
      </c>
      <c r="P30" s="1">
        <f t="shared" si="2"/>
        <v>0</v>
      </c>
      <c r="Q30" s="1">
        <f t="shared" si="3"/>
        <v>0</v>
      </c>
      <c r="R30" s="1">
        <f t="shared" si="4"/>
        <v>44.9</v>
      </c>
      <c r="S30" s="1">
        <f t="shared" si="5"/>
        <v>0</v>
      </c>
      <c r="T30" s="1">
        <f t="shared" si="6"/>
        <v>0</v>
      </c>
      <c r="U30" s="1">
        <f t="shared" si="11"/>
        <v>0</v>
      </c>
      <c r="V30" s="1">
        <f t="shared" si="7"/>
        <v>0</v>
      </c>
    </row>
    <row r="31" spans="1:22">
      <c r="A31" s="5">
        <v>39917</v>
      </c>
      <c r="B31" s="1"/>
      <c r="D31" s="1">
        <v>50</v>
      </c>
      <c r="E31" t="s">
        <v>20</v>
      </c>
      <c r="F31" t="s">
        <v>5</v>
      </c>
      <c r="G31" t="s">
        <v>444</v>
      </c>
      <c r="K31" s="1">
        <f t="shared" si="0"/>
        <v>50</v>
      </c>
      <c r="L31" s="1">
        <f t="shared" si="8"/>
        <v>0</v>
      </c>
      <c r="M31" s="1">
        <f t="shared" si="9"/>
        <v>0</v>
      </c>
      <c r="N31" s="1">
        <f t="shared" si="1"/>
        <v>0</v>
      </c>
      <c r="O31" s="1">
        <f t="shared" si="10"/>
        <v>0</v>
      </c>
      <c r="P31" s="1">
        <f t="shared" si="2"/>
        <v>50</v>
      </c>
      <c r="Q31" s="1">
        <f t="shared" si="3"/>
        <v>0</v>
      </c>
      <c r="R31" s="1">
        <f t="shared" si="4"/>
        <v>0</v>
      </c>
      <c r="S31" s="1">
        <f t="shared" si="5"/>
        <v>0</v>
      </c>
      <c r="T31" s="1">
        <f t="shared" si="6"/>
        <v>0</v>
      </c>
      <c r="U31" s="1">
        <f t="shared" si="11"/>
        <v>0</v>
      </c>
      <c r="V31" s="1">
        <f t="shared" si="7"/>
        <v>0</v>
      </c>
    </row>
    <row r="32" spans="1:22">
      <c r="A32" s="5">
        <v>39917</v>
      </c>
      <c r="B32" s="1"/>
      <c r="D32" s="1">
        <v>45</v>
      </c>
      <c r="E32" t="s">
        <v>20</v>
      </c>
      <c r="F32" t="s">
        <v>13</v>
      </c>
      <c r="G32" t="s">
        <v>445</v>
      </c>
      <c r="K32" s="1">
        <f t="shared" si="0"/>
        <v>45</v>
      </c>
      <c r="L32" s="1">
        <f t="shared" si="8"/>
        <v>0</v>
      </c>
      <c r="M32" s="1">
        <f t="shared" si="9"/>
        <v>0</v>
      </c>
      <c r="N32" s="1">
        <f t="shared" si="1"/>
        <v>0</v>
      </c>
      <c r="O32" s="1">
        <f t="shared" si="10"/>
        <v>0</v>
      </c>
      <c r="P32" s="1">
        <f t="shared" si="2"/>
        <v>0</v>
      </c>
      <c r="Q32" s="1">
        <f t="shared" si="3"/>
        <v>45</v>
      </c>
      <c r="R32" s="1">
        <f t="shared" si="4"/>
        <v>0</v>
      </c>
      <c r="S32" s="1">
        <f t="shared" si="5"/>
        <v>0</v>
      </c>
      <c r="T32" s="1">
        <f t="shared" si="6"/>
        <v>0</v>
      </c>
      <c r="U32" s="1">
        <f t="shared" si="11"/>
        <v>0</v>
      </c>
      <c r="V32" s="1">
        <f t="shared" si="7"/>
        <v>0</v>
      </c>
    </row>
    <row r="33" spans="1:22">
      <c r="A33" s="5">
        <v>39917</v>
      </c>
      <c r="B33" s="1"/>
      <c r="D33" s="1">
        <v>50</v>
      </c>
      <c r="E33" t="s">
        <v>20</v>
      </c>
      <c r="F33" t="s">
        <v>5</v>
      </c>
      <c r="G33" t="s">
        <v>224</v>
      </c>
      <c r="K33" s="1">
        <f t="shared" si="0"/>
        <v>50</v>
      </c>
      <c r="L33" s="1">
        <f t="shared" si="8"/>
        <v>0</v>
      </c>
      <c r="M33" s="1">
        <f t="shared" si="9"/>
        <v>0</v>
      </c>
      <c r="N33" s="1">
        <f t="shared" si="1"/>
        <v>0</v>
      </c>
      <c r="O33" s="1">
        <f t="shared" si="10"/>
        <v>0</v>
      </c>
      <c r="P33" s="1">
        <f t="shared" si="2"/>
        <v>50</v>
      </c>
      <c r="Q33" s="1">
        <f t="shared" si="3"/>
        <v>0</v>
      </c>
      <c r="R33" s="1">
        <f t="shared" si="4"/>
        <v>0</v>
      </c>
      <c r="S33" s="1">
        <f t="shared" si="5"/>
        <v>0</v>
      </c>
      <c r="T33" s="1">
        <f t="shared" si="6"/>
        <v>0</v>
      </c>
      <c r="U33" s="1">
        <f t="shared" si="11"/>
        <v>0</v>
      </c>
      <c r="V33" s="1">
        <f t="shared" si="7"/>
        <v>0</v>
      </c>
    </row>
    <row r="34" spans="1:22">
      <c r="A34" s="5">
        <v>39918</v>
      </c>
      <c r="B34" s="1"/>
      <c r="D34" s="1">
        <v>22.9</v>
      </c>
      <c r="E34" t="s">
        <v>20</v>
      </c>
      <c r="F34" t="s">
        <v>7</v>
      </c>
      <c r="G34" t="s">
        <v>446</v>
      </c>
      <c r="K34" s="1">
        <f t="shared" si="0"/>
        <v>22.9</v>
      </c>
      <c r="L34" s="1">
        <f t="shared" si="8"/>
        <v>0</v>
      </c>
      <c r="M34" s="1">
        <f t="shared" si="9"/>
        <v>0</v>
      </c>
      <c r="N34" s="1">
        <f t="shared" si="1"/>
        <v>22.9</v>
      </c>
      <c r="O34" s="1">
        <f t="shared" si="10"/>
        <v>0</v>
      </c>
      <c r="P34" s="1">
        <f t="shared" si="2"/>
        <v>0</v>
      </c>
      <c r="Q34" s="1">
        <f t="shared" si="3"/>
        <v>0</v>
      </c>
      <c r="R34" s="1">
        <f t="shared" si="4"/>
        <v>0</v>
      </c>
      <c r="S34" s="1">
        <f t="shared" si="5"/>
        <v>0</v>
      </c>
      <c r="T34" s="1">
        <f t="shared" si="6"/>
        <v>0</v>
      </c>
      <c r="U34" s="1">
        <f t="shared" si="11"/>
        <v>0</v>
      </c>
      <c r="V34" s="1">
        <f t="shared" si="7"/>
        <v>0</v>
      </c>
    </row>
    <row r="35" spans="1:22">
      <c r="A35" s="5">
        <v>39918</v>
      </c>
      <c r="B35" s="1"/>
      <c r="D35" s="1">
        <v>25</v>
      </c>
      <c r="E35" t="s">
        <v>20</v>
      </c>
      <c r="F35" t="s">
        <v>7</v>
      </c>
      <c r="G35" t="s">
        <v>447</v>
      </c>
      <c r="K35" s="1">
        <f t="shared" si="0"/>
        <v>25</v>
      </c>
      <c r="L35" s="1">
        <f t="shared" si="8"/>
        <v>0</v>
      </c>
      <c r="M35" s="1">
        <f t="shared" si="9"/>
        <v>0</v>
      </c>
      <c r="N35" s="1">
        <f t="shared" si="1"/>
        <v>25</v>
      </c>
      <c r="O35" s="1">
        <f t="shared" si="10"/>
        <v>0</v>
      </c>
      <c r="P35" s="1">
        <f t="shared" si="2"/>
        <v>0</v>
      </c>
      <c r="Q35" s="1">
        <f t="shared" si="3"/>
        <v>0</v>
      </c>
      <c r="R35" s="1">
        <f t="shared" si="4"/>
        <v>0</v>
      </c>
      <c r="S35" s="1">
        <f t="shared" si="5"/>
        <v>0</v>
      </c>
      <c r="T35" s="1">
        <f t="shared" si="6"/>
        <v>0</v>
      </c>
      <c r="U35" s="1">
        <f t="shared" si="11"/>
        <v>0</v>
      </c>
      <c r="V35" s="1">
        <f t="shared" si="7"/>
        <v>0</v>
      </c>
    </row>
    <row r="36" spans="1:22">
      <c r="A36" s="5">
        <v>39918</v>
      </c>
      <c r="B36" s="1"/>
      <c r="D36" s="1">
        <v>24.9</v>
      </c>
      <c r="E36" t="s">
        <v>20</v>
      </c>
      <c r="F36" t="s">
        <v>6</v>
      </c>
      <c r="G36" t="s">
        <v>448</v>
      </c>
      <c r="K36" s="1">
        <f t="shared" si="0"/>
        <v>24.9</v>
      </c>
      <c r="L36" s="1">
        <f t="shared" ref="L36:L66" si="12">IF(G36="lanhouse",D36,0)</f>
        <v>0</v>
      </c>
      <c r="M36" s="1">
        <f t="shared" ref="M36:M66" si="13">IF(G36="celular",D36,0)</f>
        <v>0</v>
      </c>
      <c r="N36" s="1">
        <f t="shared" si="1"/>
        <v>0</v>
      </c>
      <c r="O36" s="1">
        <f t="shared" si="10"/>
        <v>24.9</v>
      </c>
      <c r="P36" s="1">
        <f t="shared" si="2"/>
        <v>0</v>
      </c>
      <c r="Q36" s="1">
        <f t="shared" si="3"/>
        <v>0</v>
      </c>
      <c r="R36" s="1">
        <f t="shared" si="4"/>
        <v>0</v>
      </c>
      <c r="S36" s="1">
        <f t="shared" si="5"/>
        <v>0</v>
      </c>
      <c r="T36" s="1">
        <f t="shared" si="6"/>
        <v>0</v>
      </c>
      <c r="U36" s="1">
        <f t="shared" ref="U36:U66" si="14">IF(G36="dominios",D36,0)</f>
        <v>0</v>
      </c>
      <c r="V36" s="1">
        <f t="shared" si="7"/>
        <v>0</v>
      </c>
    </row>
    <row r="37" spans="1:22">
      <c r="A37" s="5">
        <v>39919</v>
      </c>
      <c r="B37" s="1"/>
      <c r="D37" s="1">
        <v>29.9</v>
      </c>
      <c r="E37" t="s">
        <v>20</v>
      </c>
      <c r="F37" t="s">
        <v>8</v>
      </c>
      <c r="G37" t="s">
        <v>449</v>
      </c>
      <c r="K37" s="1">
        <f t="shared" si="0"/>
        <v>29.9</v>
      </c>
      <c r="L37" s="1">
        <f t="shared" si="12"/>
        <v>0</v>
      </c>
      <c r="M37" s="1">
        <f t="shared" si="13"/>
        <v>0</v>
      </c>
      <c r="N37" s="1">
        <f t="shared" si="1"/>
        <v>0</v>
      </c>
      <c r="O37" s="1">
        <f t="shared" si="10"/>
        <v>0</v>
      </c>
      <c r="P37" s="1">
        <f t="shared" si="2"/>
        <v>0</v>
      </c>
      <c r="Q37" s="1">
        <f t="shared" si="3"/>
        <v>0</v>
      </c>
      <c r="R37" s="1">
        <f t="shared" si="4"/>
        <v>29.9</v>
      </c>
      <c r="S37" s="1">
        <f t="shared" si="5"/>
        <v>0</v>
      </c>
      <c r="T37" s="1">
        <f t="shared" si="6"/>
        <v>0</v>
      </c>
      <c r="U37" s="1">
        <f t="shared" si="14"/>
        <v>0</v>
      </c>
      <c r="V37" s="1">
        <f t="shared" si="7"/>
        <v>0</v>
      </c>
    </row>
    <row r="38" spans="1:22">
      <c r="A38" s="5">
        <v>39919</v>
      </c>
      <c r="B38" s="1"/>
      <c r="D38" s="1">
        <v>25</v>
      </c>
      <c r="E38" t="s">
        <v>20</v>
      </c>
      <c r="F38" t="s">
        <v>5</v>
      </c>
      <c r="G38" t="s">
        <v>450</v>
      </c>
      <c r="K38" s="1">
        <f t="shared" si="0"/>
        <v>25</v>
      </c>
      <c r="L38" s="1">
        <f t="shared" si="12"/>
        <v>0</v>
      </c>
      <c r="M38" s="1">
        <f t="shared" si="13"/>
        <v>0</v>
      </c>
      <c r="N38" s="1">
        <f t="shared" si="1"/>
        <v>0</v>
      </c>
      <c r="O38" s="1">
        <f t="shared" si="10"/>
        <v>0</v>
      </c>
      <c r="P38" s="1">
        <f t="shared" si="2"/>
        <v>25</v>
      </c>
      <c r="Q38" s="1">
        <f t="shared" si="3"/>
        <v>0</v>
      </c>
      <c r="R38" s="1">
        <f t="shared" si="4"/>
        <v>0</v>
      </c>
      <c r="S38" s="1">
        <f t="shared" si="5"/>
        <v>0</v>
      </c>
      <c r="T38" s="1">
        <f t="shared" si="6"/>
        <v>0</v>
      </c>
      <c r="U38" s="1">
        <f t="shared" si="14"/>
        <v>0</v>
      </c>
      <c r="V38" s="1">
        <f t="shared" si="7"/>
        <v>0</v>
      </c>
    </row>
    <row r="39" spans="1:22">
      <c r="A39" s="5">
        <v>39919</v>
      </c>
      <c r="B39" s="1"/>
      <c r="D39" s="1">
        <v>24.9</v>
      </c>
      <c r="E39" t="s">
        <v>20</v>
      </c>
      <c r="F39" t="s">
        <v>5</v>
      </c>
      <c r="G39" t="s">
        <v>64</v>
      </c>
      <c r="K39" s="1">
        <f t="shared" si="0"/>
        <v>24.9</v>
      </c>
      <c r="L39" s="1">
        <f t="shared" si="12"/>
        <v>0</v>
      </c>
      <c r="M39" s="1">
        <f t="shared" si="13"/>
        <v>0</v>
      </c>
      <c r="N39" s="1">
        <f t="shared" si="1"/>
        <v>0</v>
      </c>
      <c r="O39" s="1">
        <f t="shared" si="10"/>
        <v>0</v>
      </c>
      <c r="P39" s="1">
        <f t="shared" si="2"/>
        <v>24.9</v>
      </c>
      <c r="Q39" s="1">
        <f t="shared" si="3"/>
        <v>0</v>
      </c>
      <c r="R39" s="1">
        <f t="shared" si="4"/>
        <v>0</v>
      </c>
      <c r="S39" s="1">
        <f t="shared" si="5"/>
        <v>0</v>
      </c>
      <c r="T39" s="1">
        <f t="shared" si="6"/>
        <v>0</v>
      </c>
      <c r="U39" s="1">
        <f t="shared" si="14"/>
        <v>0</v>
      </c>
      <c r="V39" s="1">
        <f t="shared" si="7"/>
        <v>0</v>
      </c>
    </row>
    <row r="40" spans="1:22">
      <c r="A40" s="5">
        <v>39919</v>
      </c>
      <c r="B40" s="1"/>
      <c r="D40" s="1">
        <v>25</v>
      </c>
      <c r="E40" t="s">
        <v>20</v>
      </c>
      <c r="F40" t="s">
        <v>5</v>
      </c>
      <c r="G40" t="s">
        <v>451</v>
      </c>
      <c r="K40" s="1">
        <f t="shared" si="0"/>
        <v>25</v>
      </c>
      <c r="L40" s="1">
        <f t="shared" si="12"/>
        <v>0</v>
      </c>
      <c r="M40" s="1">
        <f t="shared" si="13"/>
        <v>0</v>
      </c>
      <c r="N40" s="1">
        <f t="shared" si="1"/>
        <v>0</v>
      </c>
      <c r="O40" s="1">
        <f t="shared" si="10"/>
        <v>0</v>
      </c>
      <c r="P40" s="1">
        <f t="shared" si="2"/>
        <v>25</v>
      </c>
      <c r="Q40" s="1">
        <f t="shared" si="3"/>
        <v>0</v>
      </c>
      <c r="R40" s="1">
        <f t="shared" si="4"/>
        <v>0</v>
      </c>
      <c r="S40" s="1">
        <f t="shared" si="5"/>
        <v>0</v>
      </c>
      <c r="T40" s="1">
        <f t="shared" si="6"/>
        <v>0</v>
      </c>
      <c r="U40" s="1">
        <f t="shared" si="14"/>
        <v>0</v>
      </c>
      <c r="V40" s="1">
        <f t="shared" si="7"/>
        <v>0</v>
      </c>
    </row>
    <row r="41" spans="1:22">
      <c r="A41" s="5">
        <v>39920</v>
      </c>
      <c r="B41" s="1"/>
      <c r="D41" s="1">
        <v>25</v>
      </c>
      <c r="E41" t="s">
        <v>20</v>
      </c>
      <c r="F41" t="s">
        <v>5</v>
      </c>
      <c r="G41" t="s">
        <v>452</v>
      </c>
      <c r="K41" s="1">
        <f t="shared" si="0"/>
        <v>25</v>
      </c>
      <c r="L41" s="1">
        <f t="shared" si="12"/>
        <v>0</v>
      </c>
      <c r="M41" s="1">
        <f t="shared" si="13"/>
        <v>0</v>
      </c>
      <c r="N41" s="1">
        <f t="shared" si="1"/>
        <v>0</v>
      </c>
      <c r="O41" s="1">
        <f t="shared" si="10"/>
        <v>0</v>
      </c>
      <c r="P41" s="1">
        <f t="shared" si="2"/>
        <v>25</v>
      </c>
      <c r="Q41" s="1">
        <f t="shared" si="3"/>
        <v>0</v>
      </c>
      <c r="R41" s="1">
        <f t="shared" si="4"/>
        <v>0</v>
      </c>
      <c r="S41" s="1">
        <f t="shared" si="5"/>
        <v>0</v>
      </c>
      <c r="T41" s="1">
        <f t="shared" si="6"/>
        <v>0</v>
      </c>
      <c r="U41" s="1">
        <f t="shared" si="14"/>
        <v>0</v>
      </c>
      <c r="V41" s="1">
        <f t="shared" si="7"/>
        <v>0</v>
      </c>
    </row>
    <row r="42" spans="1:22">
      <c r="A42" s="5">
        <v>39920</v>
      </c>
      <c r="B42" s="1"/>
      <c r="D42" s="1">
        <v>24.9</v>
      </c>
      <c r="E42" t="s">
        <v>20</v>
      </c>
      <c r="F42" t="s">
        <v>5</v>
      </c>
      <c r="G42" t="s">
        <v>453</v>
      </c>
      <c r="K42" s="1">
        <f t="shared" si="0"/>
        <v>24.9</v>
      </c>
      <c r="L42" s="1">
        <f t="shared" si="12"/>
        <v>0</v>
      </c>
      <c r="M42" s="1">
        <f t="shared" si="13"/>
        <v>0</v>
      </c>
      <c r="N42" s="1">
        <f t="shared" si="1"/>
        <v>0</v>
      </c>
      <c r="O42" s="1">
        <f t="shared" si="10"/>
        <v>0</v>
      </c>
      <c r="P42" s="1">
        <f t="shared" si="2"/>
        <v>24.9</v>
      </c>
      <c r="Q42" s="1">
        <f t="shared" si="3"/>
        <v>0</v>
      </c>
      <c r="R42" s="1">
        <f t="shared" si="4"/>
        <v>0</v>
      </c>
      <c r="S42" s="1">
        <f t="shared" si="5"/>
        <v>0</v>
      </c>
      <c r="T42" s="1">
        <f t="shared" si="6"/>
        <v>0</v>
      </c>
      <c r="U42" s="1">
        <f t="shared" si="14"/>
        <v>0</v>
      </c>
      <c r="V42" s="1">
        <f t="shared" si="7"/>
        <v>0</v>
      </c>
    </row>
    <row r="43" spans="1:22">
      <c r="A43" s="5">
        <v>39920</v>
      </c>
      <c r="B43" s="1"/>
      <c r="D43" s="1">
        <v>19.899999999999999</v>
      </c>
      <c r="E43" t="s">
        <v>20</v>
      </c>
      <c r="F43" t="s">
        <v>7</v>
      </c>
      <c r="G43" t="s">
        <v>454</v>
      </c>
      <c r="K43" s="1">
        <f t="shared" si="0"/>
        <v>19.899999999999999</v>
      </c>
      <c r="L43" s="1">
        <f t="shared" si="12"/>
        <v>0</v>
      </c>
      <c r="M43" s="1">
        <f t="shared" si="13"/>
        <v>0</v>
      </c>
      <c r="N43" s="1">
        <f t="shared" si="1"/>
        <v>19.899999999999999</v>
      </c>
      <c r="O43" s="1">
        <f t="shared" si="10"/>
        <v>0</v>
      </c>
      <c r="P43" s="1">
        <f t="shared" si="2"/>
        <v>0</v>
      </c>
      <c r="Q43" s="1">
        <f t="shared" si="3"/>
        <v>0</v>
      </c>
      <c r="R43" s="1">
        <f t="shared" si="4"/>
        <v>0</v>
      </c>
      <c r="S43" s="1">
        <f t="shared" si="5"/>
        <v>0</v>
      </c>
      <c r="T43" s="1">
        <f t="shared" si="6"/>
        <v>0</v>
      </c>
      <c r="U43" s="1">
        <f t="shared" si="14"/>
        <v>0</v>
      </c>
      <c r="V43" s="1">
        <f t="shared" si="7"/>
        <v>0</v>
      </c>
    </row>
    <row r="44" spans="1:22">
      <c r="A44" s="5">
        <v>39923</v>
      </c>
      <c r="B44" s="1"/>
      <c r="D44" s="1">
        <v>24.9</v>
      </c>
      <c r="E44" t="s">
        <v>20</v>
      </c>
      <c r="F44" t="s">
        <v>6</v>
      </c>
      <c r="G44" t="s">
        <v>455</v>
      </c>
      <c r="K44" s="1">
        <f t="shared" si="0"/>
        <v>24.9</v>
      </c>
      <c r="L44" s="1">
        <f t="shared" si="12"/>
        <v>0</v>
      </c>
      <c r="M44" s="1">
        <f t="shared" si="13"/>
        <v>0</v>
      </c>
      <c r="N44" s="1">
        <f>IF(F44="caixa",D44,0)</f>
        <v>0</v>
      </c>
      <c r="O44" s="1">
        <f>IF(F44="bb",D44,0)</f>
        <v>24.9</v>
      </c>
      <c r="P44" s="1">
        <f>IF(F44="bradesco",D44,0)</f>
        <v>0</v>
      </c>
      <c r="Q44" s="1">
        <f>IF(F44="banco real",D44,0)</f>
        <v>0</v>
      </c>
      <c r="R44" s="1">
        <f>IF(F44="itau",D44,0)</f>
        <v>0</v>
      </c>
      <c r="S44" s="1">
        <f>IF(F44="pseg",D44,0)</f>
        <v>0</v>
      </c>
      <c r="T44" s="1">
        <f>IF(C44="pessoal",B44,0)</f>
        <v>0</v>
      </c>
      <c r="U44" s="1">
        <f t="shared" si="14"/>
        <v>0</v>
      </c>
      <c r="V44" s="1">
        <f t="shared" si="7"/>
        <v>0</v>
      </c>
    </row>
    <row r="45" spans="1:22">
      <c r="A45" s="5">
        <v>39923</v>
      </c>
      <c r="B45" s="1"/>
      <c r="D45" s="1">
        <v>24.9</v>
      </c>
      <c r="E45" t="s">
        <v>20</v>
      </c>
      <c r="F45" t="s">
        <v>6</v>
      </c>
      <c r="G45" t="s">
        <v>456</v>
      </c>
      <c r="K45" s="1">
        <f t="shared" si="0"/>
        <v>24.9</v>
      </c>
      <c r="L45" s="1">
        <f t="shared" si="12"/>
        <v>0</v>
      </c>
      <c r="M45" s="1">
        <f t="shared" si="13"/>
        <v>0</v>
      </c>
      <c r="N45" s="1">
        <f>IF(F45="caixa",D45,0)</f>
        <v>0</v>
      </c>
      <c r="O45" s="1">
        <f>IF(F45="bb",D45,0)</f>
        <v>24.9</v>
      </c>
      <c r="P45" s="1">
        <f>IF(F45="bradesco",D45,0)</f>
        <v>0</v>
      </c>
      <c r="Q45" s="1">
        <f>IF(F45="banco real",D45,0)</f>
        <v>0</v>
      </c>
      <c r="R45" s="1">
        <f>IF(F45="itau",D45,0)</f>
        <v>0</v>
      </c>
      <c r="S45" s="1">
        <f>IF(F45="pseg",D45,0)</f>
        <v>0</v>
      </c>
      <c r="T45" s="1">
        <f>IF(C45="pessoal",B45,0)</f>
        <v>0</v>
      </c>
      <c r="U45" s="1">
        <f t="shared" si="14"/>
        <v>0</v>
      </c>
      <c r="V45" s="1">
        <f t="shared" si="7"/>
        <v>0</v>
      </c>
    </row>
    <row r="46" spans="1:22">
      <c r="A46" s="5">
        <v>39923</v>
      </c>
      <c r="B46" s="1"/>
      <c r="D46" s="1">
        <v>150</v>
      </c>
      <c r="E46" t="s">
        <v>20</v>
      </c>
      <c r="F46" t="s">
        <v>6</v>
      </c>
      <c r="G46" t="s">
        <v>457</v>
      </c>
      <c r="K46" s="1">
        <f t="shared" si="0"/>
        <v>150</v>
      </c>
      <c r="L46" s="1">
        <f t="shared" si="12"/>
        <v>0</v>
      </c>
      <c r="M46" s="1">
        <f t="shared" si="13"/>
        <v>0</v>
      </c>
      <c r="N46" s="1">
        <f>IF(F46="caixa",D46,0)</f>
        <v>0</v>
      </c>
      <c r="O46" s="1">
        <f>IF(F46="bb",D46,0)</f>
        <v>150</v>
      </c>
      <c r="P46" s="1">
        <f>IF(F46="bradesco",D46,0)</f>
        <v>0</v>
      </c>
      <c r="Q46" s="1">
        <f>IF(F46="banco real",D46,0)</f>
        <v>0</v>
      </c>
      <c r="R46" s="1">
        <f>IF(F46="itau",D46,0)</f>
        <v>0</v>
      </c>
      <c r="S46" s="1">
        <f>IF(F46="pseg",D46,0)</f>
        <v>0</v>
      </c>
      <c r="T46" s="1">
        <f>IF(C46="pessoal",B46,0)</f>
        <v>0</v>
      </c>
      <c r="U46" s="1">
        <f t="shared" si="14"/>
        <v>0</v>
      </c>
      <c r="V46" s="1">
        <f t="shared" si="7"/>
        <v>0</v>
      </c>
    </row>
    <row r="47" spans="1:22">
      <c r="A47" s="5">
        <v>39924</v>
      </c>
      <c r="B47" s="1"/>
      <c r="D47" s="1">
        <v>24.9</v>
      </c>
      <c r="E47" t="s">
        <v>20</v>
      </c>
      <c r="F47" t="s">
        <v>6</v>
      </c>
      <c r="G47" t="s">
        <v>458</v>
      </c>
      <c r="K47" s="1">
        <f t="shared" si="0"/>
        <v>24.9</v>
      </c>
      <c r="L47" s="1">
        <f t="shared" si="12"/>
        <v>0</v>
      </c>
      <c r="M47" s="1">
        <f t="shared" si="13"/>
        <v>0</v>
      </c>
      <c r="N47" s="1">
        <f>IF(F47="caixa",D47,0)</f>
        <v>0</v>
      </c>
      <c r="O47" s="1">
        <f>IF(F47="bb",D47,0)</f>
        <v>24.9</v>
      </c>
      <c r="P47" s="1">
        <f>IF(F47="bradesco",D47,0)</f>
        <v>0</v>
      </c>
      <c r="Q47" s="1">
        <f>IF(F47="banco real",D47,0)</f>
        <v>0</v>
      </c>
      <c r="R47" s="1">
        <f>IF(F47="itau",D47,0)</f>
        <v>0</v>
      </c>
      <c r="S47" s="1">
        <f>IF(F47="pseg",D47,0)</f>
        <v>0</v>
      </c>
      <c r="T47" s="1">
        <f>IF(C47="pessoal",B47,0)</f>
        <v>0</v>
      </c>
      <c r="U47" s="1">
        <f t="shared" si="14"/>
        <v>0</v>
      </c>
      <c r="V47" s="1">
        <f t="shared" si="7"/>
        <v>0</v>
      </c>
    </row>
    <row r="48" spans="1:22">
      <c r="A48" s="5">
        <v>39925</v>
      </c>
      <c r="B48" s="1"/>
      <c r="D48" s="1">
        <v>24.9</v>
      </c>
      <c r="E48" t="s">
        <v>20</v>
      </c>
      <c r="F48" t="s">
        <v>5</v>
      </c>
      <c r="G48" t="s">
        <v>459</v>
      </c>
      <c r="K48" s="1">
        <f t="shared" si="0"/>
        <v>24.9</v>
      </c>
      <c r="L48" s="1">
        <f t="shared" si="12"/>
        <v>0</v>
      </c>
      <c r="M48" s="1">
        <f t="shared" si="13"/>
        <v>0</v>
      </c>
      <c r="N48" s="1">
        <f>IF(F48="caixa",D48,0)</f>
        <v>0</v>
      </c>
      <c r="O48" s="1">
        <f>IF(F48="bb",D48,0)</f>
        <v>0</v>
      </c>
      <c r="P48" s="1">
        <f>IF(F48="bradesco",D48,0)</f>
        <v>24.9</v>
      </c>
      <c r="Q48" s="1">
        <f>IF(F48="banco real",D48,0)</f>
        <v>0</v>
      </c>
      <c r="R48" s="1">
        <f>IF(F48="itau",D48,0)</f>
        <v>0</v>
      </c>
      <c r="S48" s="1">
        <f>IF(F48="pseg",D48,0)</f>
        <v>0</v>
      </c>
      <c r="T48" s="1">
        <f>IF(C48="pessoal",B48,0)</f>
        <v>0</v>
      </c>
      <c r="U48" s="1">
        <f t="shared" si="14"/>
        <v>0</v>
      </c>
      <c r="V48" s="1">
        <f t="shared" si="7"/>
        <v>0</v>
      </c>
    </row>
    <row r="49" spans="1:22">
      <c r="A49" s="5">
        <v>39925</v>
      </c>
      <c r="B49" s="1"/>
      <c r="D49" s="1">
        <v>23.9</v>
      </c>
      <c r="E49" t="s">
        <v>20</v>
      </c>
      <c r="F49" t="s">
        <v>5</v>
      </c>
      <c r="G49" t="s">
        <v>460</v>
      </c>
      <c r="K49" s="1">
        <f t="shared" si="0"/>
        <v>23.9</v>
      </c>
      <c r="L49" s="1">
        <f t="shared" si="12"/>
        <v>0</v>
      </c>
      <c r="M49" s="1">
        <f t="shared" si="13"/>
        <v>0</v>
      </c>
      <c r="N49" s="1">
        <f t="shared" si="1"/>
        <v>0</v>
      </c>
      <c r="O49" s="1">
        <f t="shared" si="10"/>
        <v>0</v>
      </c>
      <c r="P49" s="1">
        <f t="shared" si="2"/>
        <v>23.9</v>
      </c>
      <c r="Q49" s="1">
        <f t="shared" si="3"/>
        <v>0</v>
      </c>
      <c r="R49" s="1">
        <f t="shared" si="4"/>
        <v>0</v>
      </c>
      <c r="S49" s="1">
        <f t="shared" si="5"/>
        <v>0</v>
      </c>
      <c r="T49" s="1">
        <f t="shared" si="6"/>
        <v>0</v>
      </c>
      <c r="U49" s="1">
        <f t="shared" si="14"/>
        <v>0</v>
      </c>
      <c r="V49" s="1">
        <f t="shared" si="7"/>
        <v>0</v>
      </c>
    </row>
    <row r="50" spans="1:22">
      <c r="A50" s="5">
        <v>39925</v>
      </c>
      <c r="B50" s="1"/>
      <c r="D50" s="1">
        <v>24.91</v>
      </c>
      <c r="E50" t="s">
        <v>20</v>
      </c>
      <c r="F50" t="s">
        <v>6</v>
      </c>
      <c r="G50" t="s">
        <v>461</v>
      </c>
      <c r="K50" s="1">
        <f t="shared" si="0"/>
        <v>24.91</v>
      </c>
      <c r="L50" s="1">
        <f t="shared" si="12"/>
        <v>0</v>
      </c>
      <c r="M50" s="1">
        <f t="shared" si="13"/>
        <v>0</v>
      </c>
      <c r="N50" s="1">
        <f t="shared" si="1"/>
        <v>0</v>
      </c>
      <c r="O50" s="1">
        <f t="shared" si="10"/>
        <v>24.91</v>
      </c>
      <c r="P50" s="1">
        <f t="shared" si="2"/>
        <v>0</v>
      </c>
      <c r="Q50" s="1">
        <f t="shared" si="3"/>
        <v>0</v>
      </c>
      <c r="R50" s="1">
        <f t="shared" si="4"/>
        <v>0</v>
      </c>
      <c r="S50" s="1">
        <f t="shared" si="5"/>
        <v>0</v>
      </c>
      <c r="T50" s="1">
        <f t="shared" si="6"/>
        <v>0</v>
      </c>
      <c r="U50" s="1">
        <f t="shared" si="14"/>
        <v>0</v>
      </c>
      <c r="V50" s="1">
        <f t="shared" si="7"/>
        <v>0</v>
      </c>
    </row>
    <row r="51" spans="1:22">
      <c r="A51" s="5">
        <v>39925</v>
      </c>
      <c r="B51" s="1"/>
      <c r="D51" s="1">
        <v>22.9</v>
      </c>
      <c r="E51" t="s">
        <v>20</v>
      </c>
      <c r="F51" t="s">
        <v>6</v>
      </c>
      <c r="G51" t="s">
        <v>411</v>
      </c>
      <c r="H51" s="1"/>
      <c r="K51" s="1">
        <f t="shared" si="0"/>
        <v>22.9</v>
      </c>
      <c r="L51" s="1">
        <f t="shared" si="12"/>
        <v>0</v>
      </c>
      <c r="M51" s="1">
        <f t="shared" si="13"/>
        <v>0</v>
      </c>
      <c r="N51" s="1">
        <f t="shared" si="1"/>
        <v>0</v>
      </c>
      <c r="O51" s="1">
        <f t="shared" si="10"/>
        <v>22.9</v>
      </c>
      <c r="P51" s="1">
        <f t="shared" si="2"/>
        <v>0</v>
      </c>
      <c r="Q51" s="1">
        <f t="shared" si="3"/>
        <v>0</v>
      </c>
      <c r="R51" s="1">
        <f t="shared" si="4"/>
        <v>0</v>
      </c>
      <c r="S51" s="1">
        <f t="shared" si="5"/>
        <v>0</v>
      </c>
      <c r="T51" s="1">
        <f t="shared" si="6"/>
        <v>0</v>
      </c>
      <c r="U51" s="1">
        <f t="shared" si="14"/>
        <v>0</v>
      </c>
      <c r="V51" s="1">
        <f t="shared" si="7"/>
        <v>0</v>
      </c>
    </row>
    <row r="52" spans="1:22">
      <c r="A52" s="5">
        <v>39925</v>
      </c>
      <c r="B52" s="1"/>
      <c r="D52" s="1">
        <v>37.9</v>
      </c>
      <c r="E52" t="s">
        <v>20</v>
      </c>
      <c r="F52" t="s">
        <v>6</v>
      </c>
      <c r="G52" t="s">
        <v>299</v>
      </c>
      <c r="K52" s="1">
        <f t="shared" si="0"/>
        <v>37.9</v>
      </c>
      <c r="L52" s="1">
        <f t="shared" si="12"/>
        <v>0</v>
      </c>
      <c r="M52" s="1">
        <f t="shared" si="13"/>
        <v>0</v>
      </c>
      <c r="N52" s="1">
        <f t="shared" si="1"/>
        <v>0</v>
      </c>
      <c r="O52" s="1">
        <f t="shared" si="10"/>
        <v>37.9</v>
      </c>
      <c r="P52" s="1">
        <f t="shared" si="2"/>
        <v>0</v>
      </c>
      <c r="Q52" s="1">
        <f t="shared" si="3"/>
        <v>0</v>
      </c>
      <c r="R52" s="1">
        <f t="shared" si="4"/>
        <v>0</v>
      </c>
      <c r="S52" s="1">
        <f t="shared" si="5"/>
        <v>0</v>
      </c>
      <c r="T52" s="1">
        <f t="shared" si="6"/>
        <v>0</v>
      </c>
      <c r="U52" s="1">
        <f t="shared" si="14"/>
        <v>0</v>
      </c>
      <c r="V52" s="1">
        <f t="shared" si="7"/>
        <v>0</v>
      </c>
    </row>
    <row r="53" spans="1:22">
      <c r="A53" s="5">
        <v>39925</v>
      </c>
      <c r="B53" s="1"/>
      <c r="D53" s="1">
        <v>50</v>
      </c>
      <c r="E53" t="s">
        <v>20</v>
      </c>
      <c r="F53" t="s">
        <v>7</v>
      </c>
      <c r="G53" t="s">
        <v>150</v>
      </c>
      <c r="K53" s="1">
        <f t="shared" si="0"/>
        <v>50</v>
      </c>
      <c r="L53" s="1">
        <f t="shared" si="12"/>
        <v>0</v>
      </c>
      <c r="M53" s="1">
        <f t="shared" si="13"/>
        <v>0</v>
      </c>
      <c r="N53" s="1">
        <f t="shared" si="1"/>
        <v>50</v>
      </c>
      <c r="O53" s="1">
        <f t="shared" si="10"/>
        <v>0</v>
      </c>
      <c r="P53" s="1">
        <f t="shared" si="2"/>
        <v>0</v>
      </c>
      <c r="Q53" s="1">
        <f t="shared" si="3"/>
        <v>0</v>
      </c>
      <c r="R53" s="1">
        <f t="shared" si="4"/>
        <v>0</v>
      </c>
      <c r="S53" s="1">
        <f t="shared" si="5"/>
        <v>0</v>
      </c>
      <c r="T53" s="1">
        <f t="shared" si="6"/>
        <v>0</v>
      </c>
      <c r="U53" s="1">
        <f t="shared" si="14"/>
        <v>0</v>
      </c>
      <c r="V53" s="1">
        <f t="shared" si="7"/>
        <v>0</v>
      </c>
    </row>
    <row r="54" spans="1:22">
      <c r="A54" s="5">
        <v>39925</v>
      </c>
      <c r="B54" s="1"/>
      <c r="D54" s="1">
        <v>24.9</v>
      </c>
      <c r="E54" t="s">
        <v>20</v>
      </c>
      <c r="F54" t="s">
        <v>8</v>
      </c>
      <c r="G54" t="s">
        <v>462</v>
      </c>
      <c r="K54" s="1">
        <f t="shared" si="0"/>
        <v>24.9</v>
      </c>
      <c r="L54" s="1">
        <f t="shared" si="12"/>
        <v>0</v>
      </c>
      <c r="M54" s="1">
        <f t="shared" si="13"/>
        <v>0</v>
      </c>
      <c r="N54" s="1">
        <f t="shared" si="1"/>
        <v>0</v>
      </c>
      <c r="O54" s="1">
        <f t="shared" si="10"/>
        <v>0</v>
      </c>
      <c r="P54" s="1">
        <f t="shared" si="2"/>
        <v>0</v>
      </c>
      <c r="Q54" s="1">
        <f t="shared" si="3"/>
        <v>0</v>
      </c>
      <c r="R54" s="1">
        <f t="shared" si="4"/>
        <v>24.9</v>
      </c>
      <c r="S54" s="1">
        <f t="shared" si="5"/>
        <v>0</v>
      </c>
      <c r="T54" s="1">
        <f t="shared" si="6"/>
        <v>0</v>
      </c>
      <c r="U54" s="1">
        <f t="shared" si="14"/>
        <v>0</v>
      </c>
      <c r="V54" s="1">
        <f t="shared" si="7"/>
        <v>0</v>
      </c>
    </row>
    <row r="55" spans="1:22">
      <c r="A55" s="5">
        <v>39925</v>
      </c>
      <c r="B55" s="1"/>
      <c r="D55" s="1">
        <v>44.9</v>
      </c>
      <c r="E55" t="s">
        <v>20</v>
      </c>
      <c r="F55" t="s">
        <v>5</v>
      </c>
      <c r="G55" t="s">
        <v>277</v>
      </c>
      <c r="K55" s="1">
        <f t="shared" si="0"/>
        <v>44.9</v>
      </c>
      <c r="L55" s="1">
        <f t="shared" si="12"/>
        <v>0</v>
      </c>
      <c r="M55" s="1">
        <f t="shared" si="13"/>
        <v>0</v>
      </c>
      <c r="N55" s="1">
        <f t="shared" si="1"/>
        <v>0</v>
      </c>
      <c r="O55" s="1">
        <f t="shared" si="10"/>
        <v>0</v>
      </c>
      <c r="P55" s="1">
        <f t="shared" si="2"/>
        <v>44.9</v>
      </c>
      <c r="Q55" s="1">
        <f t="shared" si="3"/>
        <v>0</v>
      </c>
      <c r="R55" s="1">
        <f t="shared" si="4"/>
        <v>0</v>
      </c>
      <c r="S55" s="1">
        <f t="shared" si="5"/>
        <v>0</v>
      </c>
      <c r="T55" s="1">
        <f t="shared" si="6"/>
        <v>0</v>
      </c>
      <c r="U55" s="1">
        <f t="shared" si="14"/>
        <v>0</v>
      </c>
      <c r="V55" s="1">
        <f t="shared" si="7"/>
        <v>0</v>
      </c>
    </row>
    <row r="56" spans="1:22">
      <c r="A56" s="5">
        <v>39925</v>
      </c>
      <c r="B56" s="1"/>
      <c r="D56" s="1">
        <v>19.899999999999999</v>
      </c>
      <c r="E56" t="s">
        <v>20</v>
      </c>
      <c r="F56" t="s">
        <v>8</v>
      </c>
      <c r="G56" t="s">
        <v>71</v>
      </c>
      <c r="K56" s="1">
        <f t="shared" si="0"/>
        <v>19.899999999999999</v>
      </c>
      <c r="L56" s="1">
        <f t="shared" si="12"/>
        <v>0</v>
      </c>
      <c r="M56" s="1">
        <f t="shared" si="13"/>
        <v>0</v>
      </c>
      <c r="N56" s="1">
        <f t="shared" si="1"/>
        <v>0</v>
      </c>
      <c r="O56" s="1">
        <f t="shared" si="10"/>
        <v>0</v>
      </c>
      <c r="P56" s="1">
        <f t="shared" si="2"/>
        <v>0</v>
      </c>
      <c r="Q56" s="1">
        <f t="shared" si="3"/>
        <v>0</v>
      </c>
      <c r="R56" s="1">
        <f t="shared" si="4"/>
        <v>19.899999999999999</v>
      </c>
      <c r="S56" s="1">
        <f t="shared" si="5"/>
        <v>0</v>
      </c>
      <c r="T56" s="1">
        <f t="shared" si="6"/>
        <v>0</v>
      </c>
      <c r="U56" s="1">
        <f t="shared" si="14"/>
        <v>0</v>
      </c>
      <c r="V56" s="1">
        <f t="shared" si="7"/>
        <v>0</v>
      </c>
    </row>
    <row r="57" spans="1:22">
      <c r="A57" s="5">
        <v>39925</v>
      </c>
      <c r="B57" s="1"/>
      <c r="D57" s="1">
        <v>44.9</v>
      </c>
      <c r="E57" t="s">
        <v>20</v>
      </c>
      <c r="F57" t="s">
        <v>8</v>
      </c>
      <c r="G57" t="s">
        <v>463</v>
      </c>
      <c r="K57" s="1">
        <f t="shared" si="0"/>
        <v>44.9</v>
      </c>
      <c r="L57" s="1">
        <f t="shared" si="12"/>
        <v>0</v>
      </c>
      <c r="M57" s="1">
        <f t="shared" si="13"/>
        <v>0</v>
      </c>
      <c r="N57" s="1">
        <f t="shared" si="1"/>
        <v>0</v>
      </c>
      <c r="O57" s="1">
        <f t="shared" si="10"/>
        <v>0</v>
      </c>
      <c r="P57" s="1">
        <f t="shared" si="2"/>
        <v>0</v>
      </c>
      <c r="Q57" s="1">
        <f t="shared" si="3"/>
        <v>0</v>
      </c>
      <c r="R57" s="1">
        <f t="shared" si="4"/>
        <v>44.9</v>
      </c>
      <c r="S57" s="1">
        <f t="shared" si="5"/>
        <v>0</v>
      </c>
      <c r="T57" s="1">
        <f t="shared" si="6"/>
        <v>0</v>
      </c>
      <c r="U57" s="1">
        <f t="shared" si="14"/>
        <v>0</v>
      </c>
      <c r="V57" s="1">
        <f t="shared" si="7"/>
        <v>0</v>
      </c>
    </row>
    <row r="58" spans="1:22">
      <c r="A58" s="5">
        <v>39926</v>
      </c>
      <c r="B58" s="1"/>
      <c r="D58" s="1">
        <v>24.9</v>
      </c>
      <c r="E58" t="s">
        <v>20</v>
      </c>
      <c r="F58" t="s">
        <v>6</v>
      </c>
      <c r="G58" t="s">
        <v>158</v>
      </c>
      <c r="K58" s="1">
        <f t="shared" si="0"/>
        <v>24.9</v>
      </c>
      <c r="L58" s="1">
        <f t="shared" si="12"/>
        <v>0</v>
      </c>
      <c r="M58" s="1">
        <f t="shared" si="13"/>
        <v>0</v>
      </c>
      <c r="N58" s="1">
        <f t="shared" si="1"/>
        <v>0</v>
      </c>
      <c r="O58" s="1">
        <f t="shared" si="10"/>
        <v>24.9</v>
      </c>
      <c r="P58" s="1">
        <f t="shared" si="2"/>
        <v>0</v>
      </c>
      <c r="Q58" s="1">
        <f t="shared" si="3"/>
        <v>0</v>
      </c>
      <c r="R58" s="1">
        <f t="shared" si="4"/>
        <v>0</v>
      </c>
      <c r="S58" s="1">
        <f t="shared" si="5"/>
        <v>0</v>
      </c>
      <c r="T58" s="1">
        <f t="shared" si="6"/>
        <v>0</v>
      </c>
      <c r="U58" s="1">
        <f t="shared" si="14"/>
        <v>0</v>
      </c>
      <c r="V58" s="1">
        <f t="shared" si="7"/>
        <v>0</v>
      </c>
    </row>
    <row r="59" spans="1:22">
      <c r="A59" s="5">
        <v>39926</v>
      </c>
      <c r="B59" s="1"/>
      <c r="D59" s="1">
        <v>26.9</v>
      </c>
      <c r="E59" t="s">
        <v>20</v>
      </c>
      <c r="F59" t="s">
        <v>13</v>
      </c>
      <c r="G59" t="s">
        <v>268</v>
      </c>
      <c r="K59" s="1">
        <f t="shared" si="0"/>
        <v>26.9</v>
      </c>
      <c r="L59" s="1">
        <f t="shared" si="12"/>
        <v>0</v>
      </c>
      <c r="M59" s="1">
        <f t="shared" si="13"/>
        <v>0</v>
      </c>
      <c r="N59" s="1">
        <f t="shared" si="1"/>
        <v>0</v>
      </c>
      <c r="O59" s="1">
        <f t="shared" si="10"/>
        <v>0</v>
      </c>
      <c r="P59" s="1">
        <f t="shared" si="2"/>
        <v>0</v>
      </c>
      <c r="Q59" s="1">
        <f t="shared" si="3"/>
        <v>26.9</v>
      </c>
      <c r="R59" s="1">
        <f t="shared" si="4"/>
        <v>0</v>
      </c>
      <c r="S59" s="1">
        <f t="shared" si="5"/>
        <v>0</v>
      </c>
      <c r="T59" s="1">
        <f t="shared" si="6"/>
        <v>0</v>
      </c>
      <c r="U59" s="1">
        <f t="shared" si="14"/>
        <v>0</v>
      </c>
      <c r="V59" s="1">
        <f t="shared" si="7"/>
        <v>0</v>
      </c>
    </row>
    <row r="60" spans="1:22">
      <c r="A60" s="5">
        <v>39926</v>
      </c>
      <c r="B60" s="1"/>
      <c r="D60" s="1">
        <v>71</v>
      </c>
      <c r="E60" t="s">
        <v>20</v>
      </c>
      <c r="F60" t="s">
        <v>8</v>
      </c>
      <c r="G60" t="s">
        <v>464</v>
      </c>
      <c r="H60" s="1"/>
      <c r="K60" s="1">
        <f t="shared" si="0"/>
        <v>71</v>
      </c>
      <c r="L60" s="1">
        <f t="shared" si="12"/>
        <v>0</v>
      </c>
      <c r="M60" s="1">
        <f t="shared" si="13"/>
        <v>0</v>
      </c>
      <c r="N60" s="1">
        <f t="shared" si="1"/>
        <v>0</v>
      </c>
      <c r="O60" s="1">
        <f t="shared" si="10"/>
        <v>0</v>
      </c>
      <c r="P60" s="1">
        <f t="shared" si="2"/>
        <v>0</v>
      </c>
      <c r="Q60" s="1">
        <f t="shared" si="3"/>
        <v>0</v>
      </c>
      <c r="R60" s="1">
        <f t="shared" si="4"/>
        <v>71</v>
      </c>
      <c r="S60" s="1">
        <f t="shared" si="5"/>
        <v>0</v>
      </c>
      <c r="T60" s="1">
        <f t="shared" si="6"/>
        <v>0</v>
      </c>
      <c r="U60" s="1">
        <f t="shared" si="14"/>
        <v>0</v>
      </c>
      <c r="V60" s="1">
        <f t="shared" si="7"/>
        <v>0</v>
      </c>
    </row>
    <row r="61" spans="1:22">
      <c r="A61" s="5">
        <v>39926</v>
      </c>
      <c r="B61" s="1"/>
      <c r="D61" s="1">
        <v>50</v>
      </c>
      <c r="E61" t="s">
        <v>20</v>
      </c>
      <c r="F61" t="s">
        <v>6</v>
      </c>
      <c r="G61" t="s">
        <v>163</v>
      </c>
      <c r="H61" s="1"/>
      <c r="K61" s="1">
        <f t="shared" si="0"/>
        <v>50</v>
      </c>
      <c r="L61" s="1">
        <f t="shared" si="12"/>
        <v>0</v>
      </c>
      <c r="M61" s="1">
        <f t="shared" si="13"/>
        <v>0</v>
      </c>
      <c r="N61" s="1">
        <f t="shared" si="1"/>
        <v>0</v>
      </c>
      <c r="O61" s="1">
        <f t="shared" si="10"/>
        <v>50</v>
      </c>
      <c r="P61" s="1">
        <f t="shared" si="2"/>
        <v>0</v>
      </c>
      <c r="Q61" s="1">
        <f t="shared" si="3"/>
        <v>0</v>
      </c>
      <c r="R61" s="1">
        <f t="shared" si="4"/>
        <v>0</v>
      </c>
      <c r="S61" s="1">
        <f t="shared" si="5"/>
        <v>0</v>
      </c>
      <c r="T61" s="1">
        <f t="shared" si="6"/>
        <v>0</v>
      </c>
      <c r="U61" s="1">
        <f t="shared" si="14"/>
        <v>0</v>
      </c>
      <c r="V61" s="1">
        <f t="shared" si="7"/>
        <v>0</v>
      </c>
    </row>
    <row r="62" spans="1:22">
      <c r="A62" s="5">
        <v>39926</v>
      </c>
      <c r="B62" s="1"/>
      <c r="D62" s="1">
        <v>20</v>
      </c>
      <c r="E62" t="s">
        <v>20</v>
      </c>
      <c r="F62" t="s">
        <v>8</v>
      </c>
      <c r="G62" t="s">
        <v>465</v>
      </c>
      <c r="H62" s="1"/>
      <c r="K62" s="1">
        <f t="shared" si="0"/>
        <v>20</v>
      </c>
      <c r="L62" s="1">
        <f t="shared" si="12"/>
        <v>0</v>
      </c>
      <c r="M62" s="1">
        <f t="shared" si="13"/>
        <v>0</v>
      </c>
      <c r="N62" s="1">
        <f t="shared" si="1"/>
        <v>0</v>
      </c>
      <c r="O62" s="1">
        <f t="shared" si="10"/>
        <v>0</v>
      </c>
      <c r="P62" s="1">
        <f t="shared" si="2"/>
        <v>0</v>
      </c>
      <c r="Q62" s="1">
        <f t="shared" si="3"/>
        <v>0</v>
      </c>
      <c r="R62" s="1">
        <f t="shared" si="4"/>
        <v>20</v>
      </c>
      <c r="S62" s="1">
        <f t="shared" si="5"/>
        <v>0</v>
      </c>
      <c r="T62" s="1">
        <f t="shared" si="6"/>
        <v>0</v>
      </c>
      <c r="U62" s="1">
        <f t="shared" si="14"/>
        <v>0</v>
      </c>
      <c r="V62" s="1">
        <f t="shared" si="7"/>
        <v>0</v>
      </c>
    </row>
    <row r="63" spans="1:22">
      <c r="A63" s="5">
        <v>39927</v>
      </c>
      <c r="B63" s="1"/>
      <c r="D63" s="1">
        <v>90</v>
      </c>
      <c r="E63" t="s">
        <v>20</v>
      </c>
      <c r="F63" t="s">
        <v>5</v>
      </c>
      <c r="G63" t="s">
        <v>466</v>
      </c>
      <c r="H63" s="1"/>
      <c r="K63" s="1">
        <f t="shared" si="0"/>
        <v>90</v>
      </c>
      <c r="L63" s="1">
        <f t="shared" si="12"/>
        <v>0</v>
      </c>
      <c r="M63" s="1">
        <f t="shared" si="13"/>
        <v>0</v>
      </c>
      <c r="N63" s="1">
        <f t="shared" si="1"/>
        <v>0</v>
      </c>
      <c r="O63" s="1">
        <f t="shared" si="10"/>
        <v>0</v>
      </c>
      <c r="P63" s="1">
        <f t="shared" si="2"/>
        <v>90</v>
      </c>
      <c r="Q63" s="1">
        <f t="shared" si="3"/>
        <v>0</v>
      </c>
      <c r="R63" s="1">
        <f t="shared" si="4"/>
        <v>0</v>
      </c>
      <c r="S63" s="1">
        <f t="shared" si="5"/>
        <v>0</v>
      </c>
      <c r="T63" s="1">
        <f t="shared" si="6"/>
        <v>0</v>
      </c>
      <c r="U63" s="1">
        <f t="shared" si="14"/>
        <v>0</v>
      </c>
      <c r="V63" s="1">
        <f t="shared" si="7"/>
        <v>0</v>
      </c>
    </row>
    <row r="64" spans="1:22">
      <c r="A64" s="5">
        <v>39927</v>
      </c>
      <c r="B64" s="1"/>
      <c r="D64" s="1">
        <v>19.899999999999999</v>
      </c>
      <c r="E64" t="s">
        <v>20</v>
      </c>
      <c r="F64" t="s">
        <v>5</v>
      </c>
      <c r="G64" t="s">
        <v>467</v>
      </c>
      <c r="K64" s="1">
        <f t="shared" si="0"/>
        <v>19.899999999999999</v>
      </c>
      <c r="L64" s="1">
        <f t="shared" si="12"/>
        <v>0</v>
      </c>
      <c r="M64" s="1">
        <f t="shared" si="13"/>
        <v>0</v>
      </c>
      <c r="N64" s="1">
        <f t="shared" si="1"/>
        <v>0</v>
      </c>
      <c r="O64" s="1">
        <f t="shared" si="10"/>
        <v>0</v>
      </c>
      <c r="P64" s="1">
        <f t="shared" si="2"/>
        <v>19.899999999999999</v>
      </c>
      <c r="Q64" s="1">
        <f t="shared" si="3"/>
        <v>0</v>
      </c>
      <c r="R64" s="1">
        <f t="shared" si="4"/>
        <v>0</v>
      </c>
      <c r="S64" s="1">
        <f t="shared" si="5"/>
        <v>0</v>
      </c>
      <c r="T64" s="1">
        <f t="shared" si="6"/>
        <v>0</v>
      </c>
      <c r="U64" s="1">
        <f t="shared" si="14"/>
        <v>0</v>
      </c>
      <c r="V64" s="1">
        <f t="shared" si="7"/>
        <v>0</v>
      </c>
    </row>
    <row r="65" spans="1:22">
      <c r="A65" s="5">
        <v>39927</v>
      </c>
      <c r="B65" s="1"/>
      <c r="D65" s="1">
        <v>24.9</v>
      </c>
      <c r="E65" t="s">
        <v>20</v>
      </c>
      <c r="F65" t="s">
        <v>8</v>
      </c>
      <c r="G65" t="s">
        <v>108</v>
      </c>
      <c r="H65" s="13"/>
      <c r="K65" s="1">
        <f t="shared" si="0"/>
        <v>24.9</v>
      </c>
      <c r="L65" s="1">
        <f t="shared" si="12"/>
        <v>0</v>
      </c>
      <c r="M65" s="1">
        <f t="shared" si="13"/>
        <v>0</v>
      </c>
      <c r="N65" s="1">
        <f t="shared" si="1"/>
        <v>0</v>
      </c>
      <c r="O65" s="1">
        <f t="shared" si="10"/>
        <v>0</v>
      </c>
      <c r="P65" s="1">
        <f t="shared" si="2"/>
        <v>0</v>
      </c>
      <c r="Q65" s="1">
        <f t="shared" si="3"/>
        <v>0</v>
      </c>
      <c r="R65" s="1">
        <f t="shared" si="4"/>
        <v>24.9</v>
      </c>
      <c r="S65" s="1">
        <f t="shared" si="5"/>
        <v>0</v>
      </c>
      <c r="T65" s="1">
        <f t="shared" si="6"/>
        <v>0</v>
      </c>
      <c r="U65" s="1">
        <f t="shared" si="14"/>
        <v>0</v>
      </c>
      <c r="V65" s="1">
        <f t="shared" si="7"/>
        <v>0</v>
      </c>
    </row>
    <row r="66" spans="1:22">
      <c r="A66" s="5">
        <v>39928</v>
      </c>
      <c r="B66" s="1"/>
      <c r="D66" s="1">
        <v>84.9</v>
      </c>
      <c r="E66" t="s">
        <v>20</v>
      </c>
      <c r="F66" t="s">
        <v>6</v>
      </c>
      <c r="G66" t="s">
        <v>185</v>
      </c>
      <c r="H66" s="13"/>
      <c r="K66" s="1">
        <f t="shared" si="0"/>
        <v>84.9</v>
      </c>
      <c r="L66" s="1">
        <f t="shared" si="12"/>
        <v>0</v>
      </c>
      <c r="M66" s="1">
        <f t="shared" si="13"/>
        <v>0</v>
      </c>
      <c r="N66" s="1">
        <f t="shared" si="1"/>
        <v>0</v>
      </c>
      <c r="O66" s="1">
        <f t="shared" si="10"/>
        <v>84.9</v>
      </c>
      <c r="P66" s="1">
        <f t="shared" si="2"/>
        <v>0</v>
      </c>
      <c r="Q66" s="1">
        <f t="shared" si="3"/>
        <v>0</v>
      </c>
      <c r="R66" s="1">
        <f t="shared" si="4"/>
        <v>0</v>
      </c>
      <c r="S66" s="1">
        <f t="shared" si="5"/>
        <v>0</v>
      </c>
      <c r="T66" s="1">
        <f t="shared" si="6"/>
        <v>0</v>
      </c>
      <c r="U66" s="1">
        <f t="shared" si="14"/>
        <v>0</v>
      </c>
      <c r="V66" s="1">
        <f t="shared" si="7"/>
        <v>0</v>
      </c>
    </row>
    <row r="67" spans="1:22">
      <c r="A67" s="5">
        <v>39928</v>
      </c>
      <c r="B67" s="1"/>
      <c r="D67" s="1">
        <v>9.9</v>
      </c>
      <c r="E67" t="s">
        <v>20</v>
      </c>
      <c r="F67" t="s">
        <v>5</v>
      </c>
      <c r="G67" t="s">
        <v>55</v>
      </c>
      <c r="K67" s="1">
        <f t="shared" ref="K67:K130" si="15">IF(E67="lojas",D67,0)</f>
        <v>9.9</v>
      </c>
      <c r="L67" s="1">
        <f t="shared" ref="L67:L130" si="16">IF(G67="lanhouse",D67,0)</f>
        <v>0</v>
      </c>
      <c r="M67" s="1">
        <f t="shared" ref="M67:M130" si="17">IF(G67="celular",D67,0)</f>
        <v>0</v>
      </c>
      <c r="N67" s="1">
        <f t="shared" ref="N67:N130" si="18">IF(F67="caixa",D67,0)</f>
        <v>0</v>
      </c>
      <c r="O67" s="1">
        <f t="shared" ref="O67:O130" si="19">IF(F67="bb",D67,0)</f>
        <v>0</v>
      </c>
      <c r="P67" s="1">
        <f t="shared" ref="P67:P130" si="20">IF(F67="bradesco",D67,0)</f>
        <v>9.9</v>
      </c>
      <c r="Q67" s="1">
        <f t="shared" ref="Q67:Q130" si="21">IF(F67="banco real",D67,0)</f>
        <v>0</v>
      </c>
      <c r="R67" s="1">
        <f t="shared" ref="R67:R130" si="22">IF(F67="itau",D67,0)</f>
        <v>0</v>
      </c>
      <c r="S67" s="1">
        <f t="shared" ref="S67:S130" si="23">IF(F67="pseg",D67,0)</f>
        <v>0</v>
      </c>
      <c r="T67" s="1">
        <f t="shared" ref="T67:T130" si="24">IF(C67="pessoal",B67,0)</f>
        <v>0</v>
      </c>
      <c r="U67" s="1">
        <f t="shared" ref="U67:U130" si="25">IF(G67="dominios",D67,0)</f>
        <v>0</v>
      </c>
      <c r="V67" s="1">
        <f t="shared" ref="V67:V130" si="26">IF(C67="publicidade",B67,0)</f>
        <v>0</v>
      </c>
    </row>
    <row r="68" spans="1:22">
      <c r="A68" s="5">
        <v>39928</v>
      </c>
      <c r="B68" s="1"/>
      <c r="D68" s="1">
        <v>20</v>
      </c>
      <c r="E68" t="s">
        <v>20</v>
      </c>
      <c r="F68" t="s">
        <v>5</v>
      </c>
      <c r="G68" t="s">
        <v>82</v>
      </c>
      <c r="H68" s="13"/>
      <c r="K68" s="1">
        <f t="shared" si="15"/>
        <v>20</v>
      </c>
      <c r="L68" s="1">
        <f t="shared" si="16"/>
        <v>0</v>
      </c>
      <c r="M68" s="1">
        <f t="shared" si="17"/>
        <v>0</v>
      </c>
      <c r="N68" s="1">
        <f t="shared" si="18"/>
        <v>0</v>
      </c>
      <c r="O68" s="1">
        <f t="shared" si="19"/>
        <v>0</v>
      </c>
      <c r="P68" s="1">
        <f t="shared" si="20"/>
        <v>20</v>
      </c>
      <c r="Q68" s="1">
        <f t="shared" si="21"/>
        <v>0</v>
      </c>
      <c r="R68" s="1">
        <f t="shared" si="22"/>
        <v>0</v>
      </c>
      <c r="S68" s="1">
        <f t="shared" si="23"/>
        <v>0</v>
      </c>
      <c r="T68" s="1">
        <f t="shared" si="24"/>
        <v>0</v>
      </c>
      <c r="U68" s="1">
        <f t="shared" si="25"/>
        <v>0</v>
      </c>
      <c r="V68" s="1">
        <f t="shared" si="26"/>
        <v>0</v>
      </c>
    </row>
    <row r="69" spans="1:22">
      <c r="A69" s="5">
        <v>39928</v>
      </c>
      <c r="B69" s="1"/>
      <c r="D69" s="1">
        <v>44.9</v>
      </c>
      <c r="E69" t="s">
        <v>20</v>
      </c>
      <c r="F69" t="s">
        <v>7</v>
      </c>
      <c r="G69" t="s">
        <v>302</v>
      </c>
      <c r="H69" s="13"/>
      <c r="K69" s="1">
        <f t="shared" si="15"/>
        <v>44.9</v>
      </c>
      <c r="L69" s="1">
        <f t="shared" si="16"/>
        <v>0</v>
      </c>
      <c r="M69" s="1">
        <f t="shared" si="17"/>
        <v>0</v>
      </c>
      <c r="N69" s="1">
        <f t="shared" si="18"/>
        <v>44.9</v>
      </c>
      <c r="O69" s="1">
        <f t="shared" si="19"/>
        <v>0</v>
      </c>
      <c r="P69" s="1">
        <f t="shared" si="20"/>
        <v>0</v>
      </c>
      <c r="Q69" s="1">
        <f t="shared" si="21"/>
        <v>0</v>
      </c>
      <c r="R69" s="1">
        <f t="shared" si="22"/>
        <v>0</v>
      </c>
      <c r="S69" s="1">
        <f t="shared" si="23"/>
        <v>0</v>
      </c>
      <c r="T69" s="1">
        <f t="shared" si="24"/>
        <v>0</v>
      </c>
      <c r="U69" s="1">
        <f t="shared" si="25"/>
        <v>0</v>
      </c>
      <c r="V69" s="1">
        <f t="shared" si="26"/>
        <v>0</v>
      </c>
    </row>
    <row r="70" spans="1:22">
      <c r="A70" s="5">
        <v>39928</v>
      </c>
      <c r="B70" s="1"/>
      <c r="D70" s="1">
        <v>24.9</v>
      </c>
      <c r="E70" t="s">
        <v>20</v>
      </c>
      <c r="F70" t="s">
        <v>5</v>
      </c>
      <c r="G70" t="s">
        <v>429</v>
      </c>
      <c r="H70" s="13"/>
      <c r="K70" s="1">
        <f t="shared" si="15"/>
        <v>24.9</v>
      </c>
      <c r="L70" s="1">
        <f t="shared" si="16"/>
        <v>0</v>
      </c>
      <c r="M70" s="1">
        <f t="shared" si="17"/>
        <v>0</v>
      </c>
      <c r="N70" s="1">
        <f t="shared" si="18"/>
        <v>0</v>
      </c>
      <c r="O70" s="1">
        <f t="shared" si="19"/>
        <v>0</v>
      </c>
      <c r="P70" s="1">
        <f t="shared" si="20"/>
        <v>24.9</v>
      </c>
      <c r="Q70" s="1">
        <f t="shared" si="21"/>
        <v>0</v>
      </c>
      <c r="R70" s="1">
        <f t="shared" si="22"/>
        <v>0</v>
      </c>
      <c r="S70" s="1">
        <f t="shared" si="23"/>
        <v>0</v>
      </c>
      <c r="T70" s="1">
        <f t="shared" si="24"/>
        <v>0</v>
      </c>
      <c r="U70" s="1">
        <f t="shared" si="25"/>
        <v>0</v>
      </c>
      <c r="V70" s="1">
        <f t="shared" si="26"/>
        <v>0</v>
      </c>
    </row>
    <row r="71" spans="1:22">
      <c r="A71" s="5">
        <v>39930</v>
      </c>
      <c r="B71" s="1"/>
      <c r="D71" s="1">
        <v>24.9</v>
      </c>
      <c r="E71" t="s">
        <v>20</v>
      </c>
      <c r="F71" t="s">
        <v>7</v>
      </c>
      <c r="G71" t="s">
        <v>447</v>
      </c>
      <c r="H71" s="13"/>
      <c r="K71" s="1">
        <f t="shared" si="15"/>
        <v>24.9</v>
      </c>
      <c r="L71" s="1">
        <f t="shared" si="16"/>
        <v>0</v>
      </c>
      <c r="M71" s="1">
        <f t="shared" si="17"/>
        <v>0</v>
      </c>
      <c r="N71" s="1">
        <f t="shared" si="18"/>
        <v>24.9</v>
      </c>
      <c r="O71" s="1">
        <f t="shared" si="19"/>
        <v>0</v>
      </c>
      <c r="P71" s="1">
        <f t="shared" si="20"/>
        <v>0</v>
      </c>
      <c r="Q71" s="1">
        <f t="shared" si="21"/>
        <v>0</v>
      </c>
      <c r="R71" s="1">
        <f t="shared" si="22"/>
        <v>0</v>
      </c>
      <c r="S71" s="1">
        <f t="shared" si="23"/>
        <v>0</v>
      </c>
      <c r="T71" s="1">
        <f t="shared" si="24"/>
        <v>0</v>
      </c>
      <c r="U71" s="1">
        <f t="shared" si="25"/>
        <v>0</v>
      </c>
      <c r="V71" s="1">
        <f t="shared" si="26"/>
        <v>0</v>
      </c>
    </row>
    <row r="72" spans="1:22">
      <c r="A72" s="5">
        <v>39930</v>
      </c>
      <c r="B72" s="1"/>
      <c r="D72" s="1">
        <v>44.9</v>
      </c>
      <c r="E72" t="s">
        <v>20</v>
      </c>
      <c r="F72" t="s">
        <v>6</v>
      </c>
      <c r="G72" t="s">
        <v>468</v>
      </c>
      <c r="H72" s="13"/>
      <c r="K72" s="1">
        <f t="shared" si="15"/>
        <v>44.9</v>
      </c>
      <c r="L72" s="1">
        <f t="shared" si="16"/>
        <v>0</v>
      </c>
      <c r="M72" s="1">
        <f t="shared" si="17"/>
        <v>0</v>
      </c>
      <c r="N72" s="1">
        <f t="shared" si="18"/>
        <v>0</v>
      </c>
      <c r="O72" s="1">
        <f t="shared" si="19"/>
        <v>44.9</v>
      </c>
      <c r="P72" s="1">
        <f t="shared" si="20"/>
        <v>0</v>
      </c>
      <c r="Q72" s="1">
        <f t="shared" si="21"/>
        <v>0</v>
      </c>
      <c r="R72" s="1">
        <f t="shared" si="22"/>
        <v>0</v>
      </c>
      <c r="S72" s="1">
        <f t="shared" si="23"/>
        <v>0</v>
      </c>
      <c r="T72" s="1">
        <f t="shared" si="24"/>
        <v>0</v>
      </c>
      <c r="U72" s="1">
        <f t="shared" si="25"/>
        <v>0</v>
      </c>
      <c r="V72" s="1">
        <f t="shared" si="26"/>
        <v>0</v>
      </c>
    </row>
    <row r="73" spans="1:22">
      <c r="A73" s="5">
        <v>39931</v>
      </c>
      <c r="B73" s="1"/>
      <c r="D73" s="1">
        <v>24.9</v>
      </c>
      <c r="E73" t="s">
        <v>20</v>
      </c>
      <c r="F73" t="s">
        <v>5</v>
      </c>
      <c r="G73" t="s">
        <v>469</v>
      </c>
      <c r="H73" s="13"/>
      <c r="K73" s="1">
        <f t="shared" si="15"/>
        <v>24.9</v>
      </c>
      <c r="L73" s="1">
        <f t="shared" si="16"/>
        <v>0</v>
      </c>
      <c r="M73" s="1">
        <f t="shared" si="17"/>
        <v>0</v>
      </c>
      <c r="N73" s="1">
        <f t="shared" si="18"/>
        <v>0</v>
      </c>
      <c r="O73" s="1">
        <f t="shared" si="19"/>
        <v>0</v>
      </c>
      <c r="P73" s="1">
        <f t="shared" si="20"/>
        <v>24.9</v>
      </c>
      <c r="Q73" s="1">
        <f t="shared" si="21"/>
        <v>0</v>
      </c>
      <c r="R73" s="1">
        <f t="shared" si="22"/>
        <v>0</v>
      </c>
      <c r="S73" s="1">
        <f t="shared" si="23"/>
        <v>0</v>
      </c>
      <c r="T73" s="1">
        <f t="shared" si="24"/>
        <v>0</v>
      </c>
      <c r="U73" s="1">
        <f t="shared" si="25"/>
        <v>0</v>
      </c>
      <c r="V73" s="1">
        <f t="shared" si="26"/>
        <v>0</v>
      </c>
    </row>
    <row r="74" spans="1:22">
      <c r="A74" s="5">
        <v>39931</v>
      </c>
      <c r="B74" s="1"/>
      <c r="D74" s="1">
        <v>24.9</v>
      </c>
      <c r="E74" t="s">
        <v>20</v>
      </c>
      <c r="F74" t="s">
        <v>8</v>
      </c>
      <c r="G74" t="s">
        <v>203</v>
      </c>
      <c r="K74" s="1">
        <f t="shared" si="15"/>
        <v>24.9</v>
      </c>
      <c r="L74" s="1">
        <f t="shared" si="16"/>
        <v>0</v>
      </c>
      <c r="M74" s="1">
        <f t="shared" si="17"/>
        <v>0</v>
      </c>
      <c r="N74" s="1">
        <f t="shared" si="18"/>
        <v>0</v>
      </c>
      <c r="O74" s="1">
        <f t="shared" si="19"/>
        <v>0</v>
      </c>
      <c r="P74" s="1">
        <f t="shared" si="20"/>
        <v>0</v>
      </c>
      <c r="Q74" s="1">
        <f t="shared" si="21"/>
        <v>0</v>
      </c>
      <c r="R74" s="1">
        <f t="shared" si="22"/>
        <v>24.9</v>
      </c>
      <c r="S74" s="1">
        <f t="shared" si="23"/>
        <v>0</v>
      </c>
      <c r="T74" s="1">
        <f t="shared" si="24"/>
        <v>0</v>
      </c>
      <c r="U74" s="1">
        <f t="shared" si="25"/>
        <v>0</v>
      </c>
      <c r="V74" s="1">
        <f t="shared" si="26"/>
        <v>0</v>
      </c>
    </row>
    <row r="75" spans="1:22">
      <c r="A75" s="5">
        <v>39931</v>
      </c>
      <c r="B75" s="1"/>
      <c r="D75" s="1">
        <v>24.9</v>
      </c>
      <c r="E75" t="s">
        <v>20</v>
      </c>
      <c r="F75" t="s">
        <v>7</v>
      </c>
      <c r="G75" t="s">
        <v>470</v>
      </c>
      <c r="K75" s="1">
        <f t="shared" si="15"/>
        <v>24.9</v>
      </c>
      <c r="L75" s="1">
        <f t="shared" si="16"/>
        <v>0</v>
      </c>
      <c r="M75" s="1">
        <f t="shared" si="17"/>
        <v>0</v>
      </c>
      <c r="N75" s="1">
        <f t="shared" si="18"/>
        <v>24.9</v>
      </c>
      <c r="O75" s="1">
        <f t="shared" si="19"/>
        <v>0</v>
      </c>
      <c r="P75" s="1">
        <f t="shared" si="20"/>
        <v>0</v>
      </c>
      <c r="Q75" s="1">
        <f t="shared" si="21"/>
        <v>0</v>
      </c>
      <c r="R75" s="1">
        <f t="shared" si="22"/>
        <v>0</v>
      </c>
      <c r="S75" s="1">
        <f t="shared" si="23"/>
        <v>0</v>
      </c>
      <c r="T75" s="1">
        <f t="shared" si="24"/>
        <v>0</v>
      </c>
      <c r="U75" s="1">
        <f t="shared" si="25"/>
        <v>0</v>
      </c>
      <c r="V75" s="1">
        <f t="shared" si="26"/>
        <v>0</v>
      </c>
    </row>
    <row r="76" spans="1:22">
      <c r="A76" s="5">
        <v>39931</v>
      </c>
      <c r="B76" s="1"/>
      <c r="D76" s="1">
        <v>24.9</v>
      </c>
      <c r="E76" t="s">
        <v>20</v>
      </c>
      <c r="F76" t="s">
        <v>8</v>
      </c>
      <c r="G76" t="s">
        <v>471</v>
      </c>
      <c r="H76" s="13"/>
      <c r="K76" s="1">
        <f t="shared" si="15"/>
        <v>24.9</v>
      </c>
      <c r="L76" s="1">
        <f t="shared" si="16"/>
        <v>0</v>
      </c>
      <c r="M76" s="1">
        <f t="shared" si="17"/>
        <v>0</v>
      </c>
      <c r="N76" s="1">
        <f t="shared" si="18"/>
        <v>0</v>
      </c>
      <c r="O76" s="1">
        <f t="shared" si="19"/>
        <v>0</v>
      </c>
      <c r="P76" s="1">
        <f t="shared" si="20"/>
        <v>0</v>
      </c>
      <c r="Q76" s="1">
        <f t="shared" si="21"/>
        <v>0</v>
      </c>
      <c r="R76" s="1">
        <f t="shared" si="22"/>
        <v>24.9</v>
      </c>
      <c r="S76" s="1">
        <f t="shared" si="23"/>
        <v>0</v>
      </c>
      <c r="T76" s="1">
        <f t="shared" si="24"/>
        <v>0</v>
      </c>
      <c r="U76" s="1">
        <f t="shared" si="25"/>
        <v>0</v>
      </c>
      <c r="V76" s="1">
        <f t="shared" si="26"/>
        <v>0</v>
      </c>
    </row>
    <row r="77" spans="1:22">
      <c r="A77" s="5">
        <v>39931</v>
      </c>
      <c r="B77" s="1"/>
      <c r="D77" s="1">
        <v>44.9</v>
      </c>
      <c r="E77" t="s">
        <v>20</v>
      </c>
      <c r="F77" t="s">
        <v>8</v>
      </c>
      <c r="G77" t="s">
        <v>116</v>
      </c>
      <c r="H77" s="13"/>
      <c r="K77" s="1">
        <f t="shared" si="15"/>
        <v>44.9</v>
      </c>
      <c r="L77" s="1">
        <f t="shared" si="16"/>
        <v>0</v>
      </c>
      <c r="M77" s="1">
        <f t="shared" si="17"/>
        <v>0</v>
      </c>
      <c r="N77" s="1">
        <f t="shared" si="18"/>
        <v>0</v>
      </c>
      <c r="O77" s="1">
        <f t="shared" si="19"/>
        <v>0</v>
      </c>
      <c r="P77" s="1">
        <f t="shared" si="20"/>
        <v>0</v>
      </c>
      <c r="Q77" s="1">
        <f t="shared" si="21"/>
        <v>0</v>
      </c>
      <c r="R77" s="1">
        <f t="shared" si="22"/>
        <v>44.9</v>
      </c>
      <c r="S77" s="1">
        <f t="shared" si="23"/>
        <v>0</v>
      </c>
      <c r="T77" s="1">
        <f t="shared" si="24"/>
        <v>0</v>
      </c>
      <c r="U77" s="1">
        <f t="shared" si="25"/>
        <v>0</v>
      </c>
      <c r="V77" s="1">
        <f t="shared" si="26"/>
        <v>0</v>
      </c>
    </row>
    <row r="78" spans="1:22">
      <c r="A78" s="5">
        <v>39931</v>
      </c>
      <c r="B78" s="1"/>
      <c r="D78" s="1">
        <v>24.9</v>
      </c>
      <c r="E78" t="s">
        <v>20</v>
      </c>
      <c r="F78" t="s">
        <v>6</v>
      </c>
      <c r="G78" t="s">
        <v>275</v>
      </c>
      <c r="H78" s="1"/>
      <c r="K78" s="1">
        <f t="shared" si="15"/>
        <v>24.9</v>
      </c>
      <c r="L78" s="1">
        <f t="shared" si="16"/>
        <v>0</v>
      </c>
      <c r="M78" s="1">
        <f t="shared" si="17"/>
        <v>0</v>
      </c>
      <c r="N78" s="1">
        <f t="shared" si="18"/>
        <v>0</v>
      </c>
      <c r="O78" s="1">
        <f t="shared" si="19"/>
        <v>24.9</v>
      </c>
      <c r="P78" s="1">
        <f t="shared" si="20"/>
        <v>0</v>
      </c>
      <c r="Q78" s="1">
        <f t="shared" si="21"/>
        <v>0</v>
      </c>
      <c r="R78" s="1">
        <f t="shared" si="22"/>
        <v>0</v>
      </c>
      <c r="S78" s="1">
        <f t="shared" si="23"/>
        <v>0</v>
      </c>
      <c r="T78" s="1">
        <f t="shared" si="24"/>
        <v>0</v>
      </c>
      <c r="U78" s="1">
        <f t="shared" si="25"/>
        <v>0</v>
      </c>
      <c r="V78" s="1">
        <f t="shared" si="26"/>
        <v>0</v>
      </c>
    </row>
    <row r="79" spans="1:22">
      <c r="A79" s="5">
        <v>39931</v>
      </c>
      <c r="B79" s="1"/>
      <c r="D79" s="1">
        <v>40</v>
      </c>
      <c r="E79" t="s">
        <v>20</v>
      </c>
      <c r="F79" t="s">
        <v>6</v>
      </c>
      <c r="G79" t="s">
        <v>275</v>
      </c>
      <c r="H79" s="13"/>
      <c r="K79" s="1">
        <f t="shared" si="15"/>
        <v>40</v>
      </c>
      <c r="L79" s="1">
        <f t="shared" si="16"/>
        <v>0</v>
      </c>
      <c r="M79" s="1">
        <f t="shared" si="17"/>
        <v>0</v>
      </c>
      <c r="N79" s="1">
        <f t="shared" si="18"/>
        <v>0</v>
      </c>
      <c r="O79" s="1">
        <f t="shared" si="19"/>
        <v>40</v>
      </c>
      <c r="P79" s="1">
        <f t="shared" si="20"/>
        <v>0</v>
      </c>
      <c r="Q79" s="1">
        <f t="shared" si="21"/>
        <v>0</v>
      </c>
      <c r="R79" s="1">
        <f t="shared" si="22"/>
        <v>0</v>
      </c>
      <c r="S79" s="1">
        <f t="shared" si="23"/>
        <v>0</v>
      </c>
      <c r="T79" s="1">
        <f t="shared" si="24"/>
        <v>0</v>
      </c>
      <c r="U79" s="1">
        <f t="shared" si="25"/>
        <v>0</v>
      </c>
      <c r="V79" s="1">
        <f t="shared" si="26"/>
        <v>0</v>
      </c>
    </row>
    <row r="80" spans="1:22">
      <c r="A80" s="5">
        <v>39931</v>
      </c>
      <c r="B80" s="1"/>
      <c r="D80" s="1">
        <v>30</v>
      </c>
      <c r="E80" t="s">
        <v>20</v>
      </c>
      <c r="F80" t="s">
        <v>6</v>
      </c>
      <c r="G80" t="s">
        <v>275</v>
      </c>
      <c r="K80" s="1">
        <f t="shared" si="15"/>
        <v>30</v>
      </c>
      <c r="L80" s="1">
        <f t="shared" si="16"/>
        <v>0</v>
      </c>
      <c r="M80" s="1">
        <f t="shared" si="17"/>
        <v>0</v>
      </c>
      <c r="N80" s="1">
        <f t="shared" si="18"/>
        <v>0</v>
      </c>
      <c r="O80" s="1">
        <f t="shared" si="19"/>
        <v>30</v>
      </c>
      <c r="P80" s="1">
        <f t="shared" si="20"/>
        <v>0</v>
      </c>
      <c r="Q80" s="1">
        <f t="shared" si="21"/>
        <v>0</v>
      </c>
      <c r="R80" s="1">
        <f t="shared" si="22"/>
        <v>0</v>
      </c>
      <c r="S80" s="1">
        <f t="shared" si="23"/>
        <v>0</v>
      </c>
      <c r="T80" s="1">
        <f t="shared" si="24"/>
        <v>0</v>
      </c>
      <c r="U80" s="1">
        <f t="shared" si="25"/>
        <v>0</v>
      </c>
      <c r="V80" s="1">
        <f t="shared" si="26"/>
        <v>0</v>
      </c>
    </row>
    <row r="81" spans="1:22">
      <c r="A81" s="5">
        <v>39931</v>
      </c>
      <c r="B81" s="1"/>
      <c r="D81" s="1">
        <v>9.9</v>
      </c>
      <c r="E81" t="s">
        <v>20</v>
      </c>
      <c r="F81" t="s">
        <v>5</v>
      </c>
      <c r="G81" t="s">
        <v>472</v>
      </c>
      <c r="H81" s="13"/>
      <c r="K81" s="1">
        <f t="shared" si="15"/>
        <v>9.9</v>
      </c>
      <c r="L81" s="1">
        <f t="shared" si="16"/>
        <v>0</v>
      </c>
      <c r="M81" s="1">
        <f t="shared" si="17"/>
        <v>0</v>
      </c>
      <c r="N81" s="1">
        <f t="shared" si="18"/>
        <v>0</v>
      </c>
      <c r="O81" s="1">
        <f t="shared" si="19"/>
        <v>0</v>
      </c>
      <c r="P81" s="1">
        <f t="shared" si="20"/>
        <v>9.9</v>
      </c>
      <c r="Q81" s="1">
        <f t="shared" si="21"/>
        <v>0</v>
      </c>
      <c r="R81" s="1">
        <f t="shared" si="22"/>
        <v>0</v>
      </c>
      <c r="S81" s="1">
        <f t="shared" si="23"/>
        <v>0</v>
      </c>
      <c r="T81" s="1">
        <f t="shared" si="24"/>
        <v>0</v>
      </c>
      <c r="U81" s="1">
        <f t="shared" si="25"/>
        <v>0</v>
      </c>
      <c r="V81" s="1">
        <f t="shared" si="26"/>
        <v>0</v>
      </c>
    </row>
    <row r="82" spans="1:22">
      <c r="A82" s="5">
        <v>39931</v>
      </c>
      <c r="B82" s="1"/>
      <c r="D82" s="1">
        <v>162</v>
      </c>
      <c r="E82" t="s">
        <v>20</v>
      </c>
      <c r="F82" t="s">
        <v>8</v>
      </c>
      <c r="G82" t="s">
        <v>309</v>
      </c>
      <c r="H82" s="13"/>
      <c r="K82" s="1">
        <f t="shared" si="15"/>
        <v>162</v>
      </c>
      <c r="L82" s="1">
        <f t="shared" si="16"/>
        <v>0</v>
      </c>
      <c r="M82" s="1">
        <f t="shared" si="17"/>
        <v>0</v>
      </c>
      <c r="N82" s="1">
        <f t="shared" si="18"/>
        <v>0</v>
      </c>
      <c r="O82" s="1">
        <f t="shared" si="19"/>
        <v>0</v>
      </c>
      <c r="P82" s="1">
        <f t="shared" si="20"/>
        <v>0</v>
      </c>
      <c r="Q82" s="1">
        <f t="shared" si="21"/>
        <v>0</v>
      </c>
      <c r="R82" s="1">
        <f t="shared" si="22"/>
        <v>162</v>
      </c>
      <c r="S82" s="1">
        <f t="shared" si="23"/>
        <v>0</v>
      </c>
      <c r="T82" s="1">
        <f t="shared" si="24"/>
        <v>0</v>
      </c>
      <c r="U82" s="1">
        <f t="shared" si="25"/>
        <v>0</v>
      </c>
      <c r="V82" s="1">
        <f t="shared" si="26"/>
        <v>0</v>
      </c>
    </row>
    <row r="83" spans="1:22">
      <c r="A83" s="5">
        <v>39932</v>
      </c>
      <c r="B83" s="1"/>
      <c r="D83" s="1">
        <v>12.9</v>
      </c>
      <c r="E83" t="s">
        <v>20</v>
      </c>
      <c r="F83" t="s">
        <v>6</v>
      </c>
      <c r="G83" t="s">
        <v>73</v>
      </c>
      <c r="K83" s="1">
        <f t="shared" si="15"/>
        <v>12.9</v>
      </c>
      <c r="L83" s="1">
        <f t="shared" si="16"/>
        <v>0</v>
      </c>
      <c r="M83" s="1">
        <f t="shared" si="17"/>
        <v>0</v>
      </c>
      <c r="N83" s="1">
        <f t="shared" si="18"/>
        <v>0</v>
      </c>
      <c r="O83" s="1">
        <f t="shared" si="19"/>
        <v>12.9</v>
      </c>
      <c r="P83" s="1">
        <f t="shared" si="20"/>
        <v>0</v>
      </c>
      <c r="Q83" s="1">
        <f t="shared" si="21"/>
        <v>0</v>
      </c>
      <c r="R83" s="1">
        <f t="shared" si="22"/>
        <v>0</v>
      </c>
      <c r="S83" s="1">
        <f t="shared" si="23"/>
        <v>0</v>
      </c>
      <c r="T83" s="1">
        <f t="shared" si="24"/>
        <v>0</v>
      </c>
      <c r="U83" s="1">
        <f t="shared" si="25"/>
        <v>0</v>
      </c>
      <c r="V83" s="1">
        <f t="shared" si="26"/>
        <v>0</v>
      </c>
    </row>
    <row r="84" spans="1:22">
      <c r="A84" s="5">
        <v>39932</v>
      </c>
      <c r="B84" s="1"/>
      <c r="D84" s="1">
        <v>24.9</v>
      </c>
      <c r="E84" t="s">
        <v>20</v>
      </c>
      <c r="F84" t="s">
        <v>8</v>
      </c>
      <c r="G84" t="s">
        <v>473</v>
      </c>
      <c r="K84" s="1">
        <f t="shared" si="15"/>
        <v>24.9</v>
      </c>
      <c r="L84" s="1">
        <f t="shared" si="16"/>
        <v>0</v>
      </c>
      <c r="M84" s="1">
        <f t="shared" si="17"/>
        <v>0</v>
      </c>
      <c r="N84" s="1">
        <f t="shared" si="18"/>
        <v>0</v>
      </c>
      <c r="O84" s="1">
        <f t="shared" si="19"/>
        <v>0</v>
      </c>
      <c r="P84" s="1">
        <f t="shared" si="20"/>
        <v>0</v>
      </c>
      <c r="Q84" s="1">
        <f t="shared" si="21"/>
        <v>0</v>
      </c>
      <c r="R84" s="1">
        <f t="shared" si="22"/>
        <v>24.9</v>
      </c>
      <c r="S84" s="1">
        <f t="shared" si="23"/>
        <v>0</v>
      </c>
      <c r="T84" s="1">
        <f t="shared" si="24"/>
        <v>0</v>
      </c>
      <c r="U84" s="1">
        <f t="shared" si="25"/>
        <v>0</v>
      </c>
      <c r="V84" s="1">
        <f t="shared" si="26"/>
        <v>0</v>
      </c>
    </row>
    <row r="85" spans="1:22">
      <c r="A85" s="5">
        <v>39932</v>
      </c>
      <c r="B85" s="1"/>
      <c r="D85" s="1">
        <v>30</v>
      </c>
      <c r="E85" t="s">
        <v>20</v>
      </c>
      <c r="F85" t="s">
        <v>8</v>
      </c>
      <c r="G85" t="s">
        <v>473</v>
      </c>
      <c r="K85" s="1">
        <f t="shared" si="15"/>
        <v>30</v>
      </c>
      <c r="L85" s="1">
        <f t="shared" si="16"/>
        <v>0</v>
      </c>
      <c r="M85" s="1">
        <f t="shared" si="17"/>
        <v>0</v>
      </c>
      <c r="N85" s="1">
        <f t="shared" si="18"/>
        <v>0</v>
      </c>
      <c r="O85" s="1">
        <f t="shared" si="19"/>
        <v>0</v>
      </c>
      <c r="P85" s="1">
        <f t="shared" si="20"/>
        <v>0</v>
      </c>
      <c r="Q85" s="1">
        <f t="shared" si="21"/>
        <v>0</v>
      </c>
      <c r="R85" s="1">
        <f t="shared" si="22"/>
        <v>30</v>
      </c>
      <c r="S85" s="1">
        <f t="shared" si="23"/>
        <v>0</v>
      </c>
      <c r="T85" s="1">
        <f t="shared" si="24"/>
        <v>0</v>
      </c>
      <c r="U85" s="1">
        <f t="shared" si="25"/>
        <v>0</v>
      </c>
      <c r="V85" s="1">
        <f t="shared" si="26"/>
        <v>0</v>
      </c>
    </row>
    <row r="86" spans="1:22">
      <c r="A86" s="5">
        <v>39910</v>
      </c>
      <c r="B86" s="1"/>
      <c r="D86" s="1">
        <v>24.9</v>
      </c>
      <c r="E86" t="s">
        <v>20</v>
      </c>
      <c r="F86" t="s">
        <v>8</v>
      </c>
      <c r="G86" t="s">
        <v>474</v>
      </c>
      <c r="K86" s="1">
        <f t="shared" si="15"/>
        <v>24.9</v>
      </c>
      <c r="L86" s="1">
        <f t="shared" si="16"/>
        <v>0</v>
      </c>
      <c r="M86" s="1">
        <f t="shared" si="17"/>
        <v>0</v>
      </c>
      <c r="N86" s="1">
        <f t="shared" si="18"/>
        <v>0</v>
      </c>
      <c r="O86" s="1">
        <f t="shared" si="19"/>
        <v>0</v>
      </c>
      <c r="P86" s="1">
        <f t="shared" si="20"/>
        <v>0</v>
      </c>
      <c r="Q86" s="1">
        <f t="shared" si="21"/>
        <v>0</v>
      </c>
      <c r="R86" s="1">
        <f t="shared" si="22"/>
        <v>24.9</v>
      </c>
      <c r="S86" s="1">
        <f t="shared" si="23"/>
        <v>0</v>
      </c>
      <c r="T86" s="1">
        <f t="shared" si="24"/>
        <v>0</v>
      </c>
      <c r="U86" s="1">
        <f t="shared" si="25"/>
        <v>0</v>
      </c>
      <c r="V86" s="1">
        <f t="shared" si="26"/>
        <v>0</v>
      </c>
    </row>
    <row r="87" spans="1:22">
      <c r="A87" s="5">
        <v>39932</v>
      </c>
      <c r="B87" s="1"/>
      <c r="D87" s="1">
        <v>20</v>
      </c>
      <c r="E87" t="s">
        <v>20</v>
      </c>
      <c r="F87" t="s">
        <v>6</v>
      </c>
      <c r="G87" t="s">
        <v>93</v>
      </c>
      <c r="K87" s="1">
        <f t="shared" si="15"/>
        <v>20</v>
      </c>
      <c r="L87" s="1">
        <f t="shared" si="16"/>
        <v>0</v>
      </c>
      <c r="M87" s="1">
        <f t="shared" si="17"/>
        <v>0</v>
      </c>
      <c r="N87" s="1">
        <f t="shared" si="18"/>
        <v>0</v>
      </c>
      <c r="O87" s="1">
        <f t="shared" si="19"/>
        <v>20</v>
      </c>
      <c r="P87" s="1">
        <f t="shared" si="20"/>
        <v>0</v>
      </c>
      <c r="Q87" s="1">
        <f t="shared" si="21"/>
        <v>0</v>
      </c>
      <c r="R87" s="1">
        <f t="shared" si="22"/>
        <v>0</v>
      </c>
      <c r="S87" s="1">
        <f t="shared" si="23"/>
        <v>0</v>
      </c>
      <c r="T87" s="1">
        <f t="shared" si="24"/>
        <v>0</v>
      </c>
      <c r="U87" s="1">
        <f t="shared" si="25"/>
        <v>0</v>
      </c>
      <c r="V87" s="1">
        <f t="shared" si="26"/>
        <v>0</v>
      </c>
    </row>
    <row r="88" spans="1:22">
      <c r="A88" s="5">
        <v>39932</v>
      </c>
      <c r="B88" s="1"/>
      <c r="D88" s="1">
        <v>24.9</v>
      </c>
      <c r="E88" t="s">
        <v>20</v>
      </c>
      <c r="F88" t="s">
        <v>5</v>
      </c>
      <c r="G88" t="s">
        <v>189</v>
      </c>
      <c r="K88" s="1">
        <f t="shared" si="15"/>
        <v>24.9</v>
      </c>
      <c r="L88" s="1">
        <f t="shared" si="16"/>
        <v>0</v>
      </c>
      <c r="M88" s="1">
        <f t="shared" si="17"/>
        <v>0</v>
      </c>
      <c r="N88" s="1">
        <f t="shared" si="18"/>
        <v>0</v>
      </c>
      <c r="O88" s="1">
        <f t="shared" si="19"/>
        <v>0</v>
      </c>
      <c r="P88" s="1">
        <f t="shared" si="20"/>
        <v>24.9</v>
      </c>
      <c r="Q88" s="1">
        <f t="shared" si="21"/>
        <v>0</v>
      </c>
      <c r="R88" s="1">
        <f t="shared" si="22"/>
        <v>0</v>
      </c>
      <c r="S88" s="1">
        <f t="shared" si="23"/>
        <v>0</v>
      </c>
      <c r="T88" s="1">
        <f t="shared" si="24"/>
        <v>0</v>
      </c>
      <c r="U88" s="1">
        <f t="shared" si="25"/>
        <v>0</v>
      </c>
      <c r="V88" s="1">
        <f t="shared" si="26"/>
        <v>0</v>
      </c>
    </row>
    <row r="89" spans="1:22">
      <c r="A89" s="5">
        <v>39932</v>
      </c>
      <c r="B89" s="1"/>
      <c r="D89" s="1">
        <v>24.9</v>
      </c>
      <c r="E89" t="s">
        <v>20</v>
      </c>
      <c r="F89" t="s">
        <v>6</v>
      </c>
      <c r="G89" t="s">
        <v>119</v>
      </c>
      <c r="H89" s="13"/>
      <c r="K89" s="1">
        <f t="shared" si="15"/>
        <v>24.9</v>
      </c>
      <c r="L89" s="1">
        <f t="shared" si="16"/>
        <v>0</v>
      </c>
      <c r="M89" s="1">
        <f t="shared" si="17"/>
        <v>0</v>
      </c>
      <c r="N89" s="1">
        <f t="shared" si="18"/>
        <v>0</v>
      </c>
      <c r="O89" s="1">
        <f t="shared" si="19"/>
        <v>24.9</v>
      </c>
      <c r="P89" s="1">
        <f t="shared" si="20"/>
        <v>0</v>
      </c>
      <c r="Q89" s="1">
        <f t="shared" si="21"/>
        <v>0</v>
      </c>
      <c r="R89" s="1">
        <f t="shared" si="22"/>
        <v>0</v>
      </c>
      <c r="S89" s="1">
        <f t="shared" si="23"/>
        <v>0</v>
      </c>
      <c r="T89" s="1">
        <f t="shared" si="24"/>
        <v>0</v>
      </c>
      <c r="U89" s="1">
        <f t="shared" si="25"/>
        <v>0</v>
      </c>
      <c r="V89" s="1">
        <f t="shared" si="26"/>
        <v>0</v>
      </c>
    </row>
    <row r="90" spans="1:22">
      <c r="A90" s="5">
        <v>39932</v>
      </c>
      <c r="B90" s="1"/>
      <c r="D90" s="1">
        <v>44.9</v>
      </c>
      <c r="E90" t="s">
        <v>20</v>
      </c>
      <c r="F90" t="s">
        <v>7</v>
      </c>
      <c r="G90" t="s">
        <v>143</v>
      </c>
      <c r="K90" s="1">
        <f t="shared" si="15"/>
        <v>44.9</v>
      </c>
      <c r="L90" s="1">
        <f t="shared" si="16"/>
        <v>0</v>
      </c>
      <c r="M90" s="1">
        <f t="shared" si="17"/>
        <v>0</v>
      </c>
      <c r="N90" s="1">
        <f t="shared" si="18"/>
        <v>44.9</v>
      </c>
      <c r="O90" s="1">
        <f t="shared" si="19"/>
        <v>0</v>
      </c>
      <c r="P90" s="1">
        <f t="shared" si="20"/>
        <v>0</v>
      </c>
      <c r="Q90" s="1">
        <f t="shared" si="21"/>
        <v>0</v>
      </c>
      <c r="R90" s="1">
        <f t="shared" si="22"/>
        <v>0</v>
      </c>
      <c r="S90" s="1">
        <f t="shared" si="23"/>
        <v>0</v>
      </c>
      <c r="T90" s="1">
        <f t="shared" si="24"/>
        <v>0</v>
      </c>
      <c r="U90" s="1">
        <f t="shared" si="25"/>
        <v>0</v>
      </c>
      <c r="V90" s="1">
        <f t="shared" si="26"/>
        <v>0</v>
      </c>
    </row>
    <row r="91" spans="1:22">
      <c r="A91" s="5">
        <v>39933</v>
      </c>
      <c r="B91" s="1"/>
      <c r="D91" s="1">
        <v>24.9</v>
      </c>
      <c r="E91" t="s">
        <v>20</v>
      </c>
      <c r="F91" t="s">
        <v>5</v>
      </c>
      <c r="G91" t="s">
        <v>475</v>
      </c>
      <c r="K91" s="1">
        <f t="shared" si="15"/>
        <v>24.9</v>
      </c>
      <c r="L91" s="1">
        <f t="shared" si="16"/>
        <v>0</v>
      </c>
      <c r="M91" s="1">
        <f t="shared" si="17"/>
        <v>0</v>
      </c>
      <c r="N91" s="1">
        <f t="shared" si="18"/>
        <v>0</v>
      </c>
      <c r="O91" s="1">
        <f t="shared" si="19"/>
        <v>0</v>
      </c>
      <c r="P91" s="1">
        <f t="shared" si="20"/>
        <v>24.9</v>
      </c>
      <c r="Q91" s="1">
        <f t="shared" si="21"/>
        <v>0</v>
      </c>
      <c r="R91" s="1">
        <f t="shared" si="22"/>
        <v>0</v>
      </c>
      <c r="S91" s="1">
        <f t="shared" si="23"/>
        <v>0</v>
      </c>
      <c r="T91" s="1">
        <f t="shared" si="24"/>
        <v>0</v>
      </c>
      <c r="U91" s="1">
        <f t="shared" si="25"/>
        <v>0</v>
      </c>
      <c r="V91" s="1">
        <f t="shared" si="26"/>
        <v>0</v>
      </c>
    </row>
    <row r="92" spans="1:22">
      <c r="A92" s="5">
        <v>39918</v>
      </c>
      <c r="B92" s="1"/>
      <c r="D92" s="1">
        <v>29.9</v>
      </c>
      <c r="E92" t="s">
        <v>20</v>
      </c>
      <c r="F92" t="s">
        <v>6</v>
      </c>
      <c r="G92" t="s">
        <v>397</v>
      </c>
      <c r="K92" s="1">
        <f t="shared" si="15"/>
        <v>29.9</v>
      </c>
      <c r="L92" s="1">
        <f t="shared" si="16"/>
        <v>0</v>
      </c>
      <c r="M92" s="1">
        <f t="shared" si="17"/>
        <v>0</v>
      </c>
      <c r="N92" s="1">
        <f t="shared" si="18"/>
        <v>0</v>
      </c>
      <c r="O92" s="1">
        <f t="shared" si="19"/>
        <v>29.9</v>
      </c>
      <c r="P92" s="1">
        <f t="shared" si="20"/>
        <v>0</v>
      </c>
      <c r="Q92" s="1">
        <f t="shared" si="21"/>
        <v>0</v>
      </c>
      <c r="R92" s="1">
        <f t="shared" si="22"/>
        <v>0</v>
      </c>
      <c r="S92" s="1">
        <f t="shared" si="23"/>
        <v>0</v>
      </c>
      <c r="T92" s="1">
        <f t="shared" si="24"/>
        <v>0</v>
      </c>
      <c r="U92" s="1">
        <f t="shared" si="25"/>
        <v>0</v>
      </c>
      <c r="V92" s="1">
        <f t="shared" si="26"/>
        <v>0</v>
      </c>
    </row>
    <row r="93" spans="1:22">
      <c r="A93" s="5">
        <v>39931</v>
      </c>
      <c r="B93" s="1"/>
      <c r="D93" s="1">
        <v>20</v>
      </c>
      <c r="E93" t="s">
        <v>20</v>
      </c>
      <c r="F93" t="s">
        <v>6</v>
      </c>
      <c r="G93" t="s">
        <v>397</v>
      </c>
      <c r="K93" s="1">
        <f t="shared" si="15"/>
        <v>20</v>
      </c>
      <c r="L93" s="1">
        <f t="shared" si="16"/>
        <v>0</v>
      </c>
      <c r="M93" s="1">
        <f t="shared" si="17"/>
        <v>0</v>
      </c>
      <c r="N93" s="1">
        <f t="shared" si="18"/>
        <v>0</v>
      </c>
      <c r="O93" s="1">
        <f t="shared" si="19"/>
        <v>20</v>
      </c>
      <c r="P93" s="1">
        <f t="shared" si="20"/>
        <v>0</v>
      </c>
      <c r="Q93" s="1">
        <f t="shared" si="21"/>
        <v>0</v>
      </c>
      <c r="R93" s="1">
        <f t="shared" si="22"/>
        <v>0</v>
      </c>
      <c r="S93" s="1">
        <f t="shared" si="23"/>
        <v>0</v>
      </c>
      <c r="T93" s="1">
        <f t="shared" si="24"/>
        <v>0</v>
      </c>
      <c r="U93" s="1">
        <f t="shared" si="25"/>
        <v>0</v>
      </c>
      <c r="V93" s="1">
        <f t="shared" si="26"/>
        <v>0</v>
      </c>
    </row>
    <row r="94" spans="1:22">
      <c r="A94" s="5">
        <v>39933</v>
      </c>
      <c r="B94" s="1"/>
      <c r="D94" s="1">
        <v>84.9</v>
      </c>
      <c r="E94" t="s">
        <v>20</v>
      </c>
      <c r="F94" t="s">
        <v>5</v>
      </c>
      <c r="G94" t="s">
        <v>476</v>
      </c>
      <c r="K94" s="1">
        <f t="shared" si="15"/>
        <v>84.9</v>
      </c>
      <c r="L94" s="1">
        <f t="shared" si="16"/>
        <v>0</v>
      </c>
      <c r="M94" s="1">
        <f t="shared" si="17"/>
        <v>0</v>
      </c>
      <c r="N94" s="1">
        <f t="shared" si="18"/>
        <v>0</v>
      </c>
      <c r="O94" s="1">
        <f t="shared" si="19"/>
        <v>0</v>
      </c>
      <c r="P94" s="1">
        <f t="shared" si="20"/>
        <v>84.9</v>
      </c>
      <c r="Q94" s="1">
        <f t="shared" si="21"/>
        <v>0</v>
      </c>
      <c r="R94" s="1">
        <f t="shared" si="22"/>
        <v>0</v>
      </c>
      <c r="S94" s="1">
        <f t="shared" si="23"/>
        <v>0</v>
      </c>
      <c r="T94" s="1">
        <f t="shared" si="24"/>
        <v>0</v>
      </c>
      <c r="U94" s="1">
        <f t="shared" si="25"/>
        <v>0</v>
      </c>
      <c r="V94" s="1">
        <f t="shared" si="26"/>
        <v>0</v>
      </c>
    </row>
    <row r="95" spans="1:22">
      <c r="A95" s="5">
        <v>39923</v>
      </c>
      <c r="B95" s="1"/>
      <c r="D95" s="1">
        <v>24.9</v>
      </c>
      <c r="E95" t="s">
        <v>20</v>
      </c>
      <c r="F95" t="s">
        <v>8</v>
      </c>
      <c r="G95" t="s">
        <v>223</v>
      </c>
      <c r="K95" s="1">
        <f t="shared" si="15"/>
        <v>24.9</v>
      </c>
      <c r="L95" s="1">
        <f t="shared" si="16"/>
        <v>0</v>
      </c>
      <c r="M95" s="1">
        <f t="shared" si="17"/>
        <v>0</v>
      </c>
      <c r="N95" s="1">
        <f t="shared" si="18"/>
        <v>0</v>
      </c>
      <c r="O95" s="1">
        <f t="shared" si="19"/>
        <v>0</v>
      </c>
      <c r="P95" s="1">
        <f t="shared" si="20"/>
        <v>0</v>
      </c>
      <c r="Q95" s="1">
        <f t="shared" si="21"/>
        <v>0</v>
      </c>
      <c r="R95" s="1">
        <f t="shared" si="22"/>
        <v>24.9</v>
      </c>
      <c r="S95" s="1">
        <f t="shared" si="23"/>
        <v>0</v>
      </c>
      <c r="T95" s="1">
        <f t="shared" si="24"/>
        <v>0</v>
      </c>
      <c r="U95" s="1">
        <f t="shared" si="25"/>
        <v>0</v>
      </c>
      <c r="V95" s="1">
        <f t="shared" si="26"/>
        <v>0</v>
      </c>
    </row>
    <row r="96" spans="1:22">
      <c r="A96" s="5"/>
      <c r="B96" s="1"/>
      <c r="D96" s="1"/>
      <c r="K96" s="1">
        <f t="shared" si="15"/>
        <v>0</v>
      </c>
      <c r="L96" s="1">
        <f t="shared" si="16"/>
        <v>0</v>
      </c>
      <c r="M96" s="1">
        <f t="shared" si="17"/>
        <v>0</v>
      </c>
      <c r="N96" s="1">
        <f t="shared" si="18"/>
        <v>0</v>
      </c>
      <c r="O96" s="1">
        <f t="shared" si="19"/>
        <v>0</v>
      </c>
      <c r="P96" s="1">
        <f t="shared" si="20"/>
        <v>0</v>
      </c>
      <c r="Q96" s="1">
        <f t="shared" si="21"/>
        <v>0</v>
      </c>
      <c r="R96" s="1">
        <f t="shared" si="22"/>
        <v>0</v>
      </c>
      <c r="S96" s="1">
        <f t="shared" si="23"/>
        <v>0</v>
      </c>
      <c r="T96" s="1">
        <f t="shared" si="24"/>
        <v>0</v>
      </c>
      <c r="U96" s="1">
        <f t="shared" si="25"/>
        <v>0</v>
      </c>
      <c r="V96" s="1">
        <f t="shared" si="26"/>
        <v>0</v>
      </c>
    </row>
    <row r="97" spans="1:22">
      <c r="A97" s="5"/>
      <c r="B97" s="1"/>
      <c r="D97" s="1"/>
      <c r="K97" s="1">
        <f t="shared" si="15"/>
        <v>0</v>
      </c>
      <c r="L97" s="1">
        <f t="shared" si="16"/>
        <v>0</v>
      </c>
      <c r="M97" s="1">
        <f t="shared" si="17"/>
        <v>0</v>
      </c>
      <c r="N97" s="1">
        <f t="shared" si="18"/>
        <v>0</v>
      </c>
      <c r="O97" s="1">
        <f t="shared" si="19"/>
        <v>0</v>
      </c>
      <c r="P97" s="1">
        <f t="shared" si="20"/>
        <v>0</v>
      </c>
      <c r="Q97" s="1">
        <f t="shared" si="21"/>
        <v>0</v>
      </c>
      <c r="R97" s="1">
        <f t="shared" si="22"/>
        <v>0</v>
      </c>
      <c r="S97" s="1">
        <f t="shared" si="23"/>
        <v>0</v>
      </c>
      <c r="T97" s="1">
        <f t="shared" si="24"/>
        <v>0</v>
      </c>
      <c r="U97" s="1">
        <f t="shared" si="25"/>
        <v>0</v>
      </c>
      <c r="V97" s="1">
        <f t="shared" si="26"/>
        <v>0</v>
      </c>
    </row>
    <row r="98" spans="1:22">
      <c r="A98" s="5"/>
      <c r="B98" s="1"/>
      <c r="D98" s="1"/>
      <c r="K98" s="1">
        <f t="shared" si="15"/>
        <v>0</v>
      </c>
      <c r="L98" s="1">
        <f t="shared" si="16"/>
        <v>0</v>
      </c>
      <c r="M98" s="1">
        <f t="shared" si="17"/>
        <v>0</v>
      </c>
      <c r="N98" s="1">
        <f t="shared" si="18"/>
        <v>0</v>
      </c>
      <c r="O98" s="1">
        <f t="shared" si="19"/>
        <v>0</v>
      </c>
      <c r="P98" s="1">
        <f t="shared" si="20"/>
        <v>0</v>
      </c>
      <c r="Q98" s="1">
        <f t="shared" si="21"/>
        <v>0</v>
      </c>
      <c r="R98" s="1">
        <f t="shared" si="22"/>
        <v>0</v>
      </c>
      <c r="S98" s="1">
        <f t="shared" si="23"/>
        <v>0</v>
      </c>
      <c r="T98" s="1">
        <f t="shared" si="24"/>
        <v>0</v>
      </c>
      <c r="U98" s="1">
        <f t="shared" si="25"/>
        <v>0</v>
      </c>
      <c r="V98" s="1">
        <f t="shared" si="26"/>
        <v>0</v>
      </c>
    </row>
    <row r="99" spans="1:22">
      <c r="A99" s="5"/>
      <c r="B99" s="1"/>
      <c r="D99" s="1"/>
      <c r="K99" s="1">
        <f t="shared" si="15"/>
        <v>0</v>
      </c>
      <c r="L99" s="1">
        <f t="shared" si="16"/>
        <v>0</v>
      </c>
      <c r="M99" s="1">
        <f t="shared" si="17"/>
        <v>0</v>
      </c>
      <c r="N99" s="1">
        <f t="shared" si="18"/>
        <v>0</v>
      </c>
      <c r="O99" s="1">
        <f t="shared" si="19"/>
        <v>0</v>
      </c>
      <c r="P99" s="1">
        <f t="shared" si="20"/>
        <v>0</v>
      </c>
      <c r="Q99" s="1">
        <f t="shared" si="21"/>
        <v>0</v>
      </c>
      <c r="R99" s="1">
        <f t="shared" si="22"/>
        <v>0</v>
      </c>
      <c r="S99" s="1">
        <f t="shared" si="23"/>
        <v>0</v>
      </c>
      <c r="T99" s="1">
        <f t="shared" si="24"/>
        <v>0</v>
      </c>
      <c r="U99" s="1">
        <f t="shared" si="25"/>
        <v>0</v>
      </c>
      <c r="V99" s="1">
        <f t="shared" si="26"/>
        <v>0</v>
      </c>
    </row>
    <row r="100" spans="1:22">
      <c r="A100" s="5"/>
      <c r="B100" s="1"/>
      <c r="D100" s="1"/>
      <c r="K100" s="1">
        <f t="shared" si="15"/>
        <v>0</v>
      </c>
      <c r="L100" s="1">
        <f t="shared" si="16"/>
        <v>0</v>
      </c>
      <c r="M100" s="1">
        <f t="shared" si="17"/>
        <v>0</v>
      </c>
      <c r="N100" s="1">
        <f t="shared" si="18"/>
        <v>0</v>
      </c>
      <c r="O100" s="1">
        <f t="shared" si="19"/>
        <v>0</v>
      </c>
      <c r="P100" s="1">
        <f t="shared" si="20"/>
        <v>0</v>
      </c>
      <c r="Q100" s="1">
        <f t="shared" si="21"/>
        <v>0</v>
      </c>
      <c r="R100" s="1">
        <f t="shared" si="22"/>
        <v>0</v>
      </c>
      <c r="S100" s="1">
        <f t="shared" si="23"/>
        <v>0</v>
      </c>
      <c r="T100" s="1">
        <f t="shared" si="24"/>
        <v>0</v>
      </c>
      <c r="U100" s="1">
        <f t="shared" si="25"/>
        <v>0</v>
      </c>
      <c r="V100" s="1">
        <f t="shared" si="26"/>
        <v>0</v>
      </c>
    </row>
    <row r="101" spans="1:22">
      <c r="A101" s="5"/>
      <c r="B101" s="1"/>
      <c r="D101" s="1"/>
      <c r="K101" s="1">
        <f t="shared" si="15"/>
        <v>0</v>
      </c>
      <c r="L101" s="1">
        <f t="shared" si="16"/>
        <v>0</v>
      </c>
      <c r="M101" s="1">
        <f t="shared" si="17"/>
        <v>0</v>
      </c>
      <c r="N101" s="1">
        <f t="shared" si="18"/>
        <v>0</v>
      </c>
      <c r="O101" s="1">
        <f t="shared" si="19"/>
        <v>0</v>
      </c>
      <c r="P101" s="1">
        <f t="shared" si="20"/>
        <v>0</v>
      </c>
      <c r="Q101" s="1">
        <f t="shared" si="21"/>
        <v>0</v>
      </c>
      <c r="R101" s="1">
        <f t="shared" si="22"/>
        <v>0</v>
      </c>
      <c r="S101" s="1">
        <f t="shared" si="23"/>
        <v>0</v>
      </c>
      <c r="T101" s="1">
        <f t="shared" si="24"/>
        <v>0</v>
      </c>
      <c r="U101" s="1">
        <f t="shared" si="25"/>
        <v>0</v>
      </c>
      <c r="V101" s="1">
        <f t="shared" si="26"/>
        <v>0</v>
      </c>
    </row>
    <row r="102" spans="1:22">
      <c r="A102" s="5"/>
      <c r="B102" s="1"/>
      <c r="D102" s="1"/>
      <c r="K102" s="1">
        <f t="shared" si="15"/>
        <v>0</v>
      </c>
      <c r="L102" s="1">
        <f t="shared" si="16"/>
        <v>0</v>
      </c>
      <c r="M102" s="1">
        <f t="shared" si="17"/>
        <v>0</v>
      </c>
      <c r="N102" s="1">
        <f t="shared" si="18"/>
        <v>0</v>
      </c>
      <c r="O102" s="1">
        <f t="shared" si="19"/>
        <v>0</v>
      </c>
      <c r="P102" s="1">
        <f t="shared" si="20"/>
        <v>0</v>
      </c>
      <c r="Q102" s="1">
        <f t="shared" si="21"/>
        <v>0</v>
      </c>
      <c r="R102" s="1">
        <f t="shared" si="22"/>
        <v>0</v>
      </c>
      <c r="S102" s="1">
        <f t="shared" si="23"/>
        <v>0</v>
      </c>
      <c r="T102" s="1">
        <f t="shared" si="24"/>
        <v>0</v>
      </c>
      <c r="U102" s="1">
        <f t="shared" si="25"/>
        <v>0</v>
      </c>
      <c r="V102" s="1">
        <f t="shared" si="26"/>
        <v>0</v>
      </c>
    </row>
    <row r="103" spans="1:22">
      <c r="A103" s="5"/>
      <c r="B103" s="1"/>
      <c r="D103" s="1"/>
      <c r="K103" s="1">
        <f t="shared" si="15"/>
        <v>0</v>
      </c>
      <c r="L103" s="1">
        <f t="shared" si="16"/>
        <v>0</v>
      </c>
      <c r="M103" s="1">
        <f t="shared" si="17"/>
        <v>0</v>
      </c>
      <c r="N103" s="1">
        <f t="shared" si="18"/>
        <v>0</v>
      </c>
      <c r="O103" s="1">
        <f t="shared" si="19"/>
        <v>0</v>
      </c>
      <c r="P103" s="1">
        <f t="shared" si="20"/>
        <v>0</v>
      </c>
      <c r="Q103" s="1">
        <f t="shared" si="21"/>
        <v>0</v>
      </c>
      <c r="R103" s="1">
        <f t="shared" si="22"/>
        <v>0</v>
      </c>
      <c r="S103" s="1">
        <f t="shared" si="23"/>
        <v>0</v>
      </c>
      <c r="T103" s="1">
        <f t="shared" si="24"/>
        <v>0</v>
      </c>
      <c r="U103" s="1">
        <f t="shared" si="25"/>
        <v>0</v>
      </c>
      <c r="V103" s="1">
        <f t="shared" si="26"/>
        <v>0</v>
      </c>
    </row>
    <row r="104" spans="1:22">
      <c r="A104" s="5"/>
      <c r="B104" s="1"/>
      <c r="D104" s="1"/>
      <c r="K104" s="1">
        <f t="shared" si="15"/>
        <v>0</v>
      </c>
      <c r="L104" s="1">
        <f t="shared" si="16"/>
        <v>0</v>
      </c>
      <c r="M104" s="1">
        <f t="shared" si="17"/>
        <v>0</v>
      </c>
      <c r="N104" s="1">
        <f t="shared" si="18"/>
        <v>0</v>
      </c>
      <c r="O104" s="1">
        <f t="shared" si="19"/>
        <v>0</v>
      </c>
      <c r="P104" s="1">
        <f t="shared" si="20"/>
        <v>0</v>
      </c>
      <c r="Q104" s="1">
        <f t="shared" si="21"/>
        <v>0</v>
      </c>
      <c r="R104" s="1">
        <f t="shared" si="22"/>
        <v>0</v>
      </c>
      <c r="S104" s="1">
        <f t="shared" si="23"/>
        <v>0</v>
      </c>
      <c r="T104" s="1">
        <f t="shared" si="24"/>
        <v>0</v>
      </c>
      <c r="U104" s="1">
        <f t="shared" si="25"/>
        <v>0</v>
      </c>
      <c r="V104" s="1">
        <f t="shared" si="26"/>
        <v>0</v>
      </c>
    </row>
    <row r="105" spans="1:22">
      <c r="A105" s="5"/>
      <c r="B105" s="1"/>
      <c r="D105" s="1"/>
      <c r="K105" s="1">
        <f t="shared" si="15"/>
        <v>0</v>
      </c>
      <c r="L105" s="1">
        <f t="shared" si="16"/>
        <v>0</v>
      </c>
      <c r="M105" s="1">
        <f t="shared" si="17"/>
        <v>0</v>
      </c>
      <c r="N105" s="1">
        <f t="shared" si="18"/>
        <v>0</v>
      </c>
      <c r="O105" s="1">
        <f t="shared" si="19"/>
        <v>0</v>
      </c>
      <c r="P105" s="1">
        <f t="shared" si="20"/>
        <v>0</v>
      </c>
      <c r="Q105" s="1">
        <f t="shared" si="21"/>
        <v>0</v>
      </c>
      <c r="R105" s="1">
        <f t="shared" si="22"/>
        <v>0</v>
      </c>
      <c r="S105" s="1">
        <f t="shared" si="23"/>
        <v>0</v>
      </c>
      <c r="T105" s="1">
        <f t="shared" si="24"/>
        <v>0</v>
      </c>
      <c r="U105" s="1">
        <f t="shared" si="25"/>
        <v>0</v>
      </c>
      <c r="V105" s="1">
        <f t="shared" si="26"/>
        <v>0</v>
      </c>
    </row>
    <row r="106" spans="1:22">
      <c r="A106" s="5"/>
      <c r="B106" s="1"/>
      <c r="D106" s="1"/>
      <c r="K106" s="1">
        <f t="shared" si="15"/>
        <v>0</v>
      </c>
      <c r="L106" s="1">
        <f t="shared" si="16"/>
        <v>0</v>
      </c>
      <c r="M106" s="1">
        <f t="shared" si="17"/>
        <v>0</v>
      </c>
      <c r="N106" s="1">
        <f t="shared" si="18"/>
        <v>0</v>
      </c>
      <c r="O106" s="1">
        <f t="shared" si="19"/>
        <v>0</v>
      </c>
      <c r="P106" s="1">
        <f t="shared" si="20"/>
        <v>0</v>
      </c>
      <c r="Q106" s="1">
        <f t="shared" si="21"/>
        <v>0</v>
      </c>
      <c r="R106" s="1">
        <f t="shared" si="22"/>
        <v>0</v>
      </c>
      <c r="S106" s="1">
        <f t="shared" si="23"/>
        <v>0</v>
      </c>
      <c r="T106" s="1">
        <f t="shared" si="24"/>
        <v>0</v>
      </c>
      <c r="U106" s="1">
        <f t="shared" si="25"/>
        <v>0</v>
      </c>
      <c r="V106" s="1">
        <f t="shared" si="26"/>
        <v>0</v>
      </c>
    </row>
    <row r="107" spans="1:22">
      <c r="A107" s="5"/>
      <c r="B107" s="1"/>
      <c r="D107" s="1"/>
      <c r="K107" s="1">
        <f t="shared" si="15"/>
        <v>0</v>
      </c>
      <c r="L107" s="1">
        <f t="shared" si="16"/>
        <v>0</v>
      </c>
      <c r="M107" s="1">
        <f t="shared" si="17"/>
        <v>0</v>
      </c>
      <c r="N107" s="1">
        <f t="shared" si="18"/>
        <v>0</v>
      </c>
      <c r="O107" s="1">
        <f t="shared" si="19"/>
        <v>0</v>
      </c>
      <c r="P107" s="1">
        <f t="shared" si="20"/>
        <v>0</v>
      </c>
      <c r="Q107" s="1">
        <f t="shared" si="21"/>
        <v>0</v>
      </c>
      <c r="R107" s="1">
        <f t="shared" si="22"/>
        <v>0</v>
      </c>
      <c r="S107" s="1">
        <f t="shared" si="23"/>
        <v>0</v>
      </c>
      <c r="T107" s="1">
        <f t="shared" si="24"/>
        <v>0</v>
      </c>
      <c r="U107" s="1">
        <f t="shared" si="25"/>
        <v>0</v>
      </c>
      <c r="V107" s="1">
        <f t="shared" si="26"/>
        <v>0</v>
      </c>
    </row>
    <row r="108" spans="1:22">
      <c r="A108" s="5"/>
      <c r="B108" s="1"/>
      <c r="D108" s="1"/>
      <c r="K108" s="1">
        <f t="shared" si="15"/>
        <v>0</v>
      </c>
      <c r="L108" s="1">
        <f t="shared" si="16"/>
        <v>0</v>
      </c>
      <c r="M108" s="1">
        <f t="shared" si="17"/>
        <v>0</v>
      </c>
      <c r="N108" s="1">
        <f t="shared" si="18"/>
        <v>0</v>
      </c>
      <c r="O108" s="1">
        <f t="shared" si="19"/>
        <v>0</v>
      </c>
      <c r="P108" s="1">
        <f t="shared" si="20"/>
        <v>0</v>
      </c>
      <c r="Q108" s="1">
        <f t="shared" si="21"/>
        <v>0</v>
      </c>
      <c r="R108" s="1">
        <f t="shared" si="22"/>
        <v>0</v>
      </c>
      <c r="S108" s="1">
        <f t="shared" si="23"/>
        <v>0</v>
      </c>
      <c r="T108" s="1">
        <f t="shared" si="24"/>
        <v>0</v>
      </c>
      <c r="U108" s="1">
        <f t="shared" si="25"/>
        <v>0</v>
      </c>
      <c r="V108" s="1">
        <f t="shared" si="26"/>
        <v>0</v>
      </c>
    </row>
    <row r="109" spans="1:22">
      <c r="A109" s="5"/>
      <c r="B109" s="1"/>
      <c r="D109" s="1"/>
      <c r="K109" s="1">
        <f t="shared" si="15"/>
        <v>0</v>
      </c>
      <c r="L109" s="1">
        <f t="shared" si="16"/>
        <v>0</v>
      </c>
      <c r="M109" s="1">
        <f t="shared" si="17"/>
        <v>0</v>
      </c>
      <c r="N109" s="1">
        <f t="shared" si="18"/>
        <v>0</v>
      </c>
      <c r="O109" s="1">
        <f t="shared" si="19"/>
        <v>0</v>
      </c>
      <c r="P109" s="1">
        <f t="shared" si="20"/>
        <v>0</v>
      </c>
      <c r="Q109" s="1">
        <f t="shared" si="21"/>
        <v>0</v>
      </c>
      <c r="R109" s="1">
        <f t="shared" si="22"/>
        <v>0</v>
      </c>
      <c r="S109" s="1">
        <f t="shared" si="23"/>
        <v>0</v>
      </c>
      <c r="T109" s="1">
        <f t="shared" si="24"/>
        <v>0</v>
      </c>
      <c r="U109" s="1">
        <f t="shared" si="25"/>
        <v>0</v>
      </c>
      <c r="V109" s="1">
        <f t="shared" si="26"/>
        <v>0</v>
      </c>
    </row>
    <row r="110" spans="1:22">
      <c r="A110" s="5"/>
      <c r="B110" s="1"/>
      <c r="D110" s="1"/>
      <c r="K110" s="1">
        <f t="shared" si="15"/>
        <v>0</v>
      </c>
      <c r="L110" s="1">
        <f t="shared" si="16"/>
        <v>0</v>
      </c>
      <c r="M110" s="1">
        <f t="shared" si="17"/>
        <v>0</v>
      </c>
      <c r="N110" s="1">
        <f t="shared" si="18"/>
        <v>0</v>
      </c>
      <c r="O110" s="1">
        <f t="shared" si="19"/>
        <v>0</v>
      </c>
      <c r="P110" s="1">
        <f t="shared" si="20"/>
        <v>0</v>
      </c>
      <c r="Q110" s="1">
        <f t="shared" si="21"/>
        <v>0</v>
      </c>
      <c r="R110" s="1">
        <f t="shared" si="22"/>
        <v>0</v>
      </c>
      <c r="S110" s="1">
        <f t="shared" si="23"/>
        <v>0</v>
      </c>
      <c r="T110" s="1">
        <f t="shared" si="24"/>
        <v>0</v>
      </c>
      <c r="U110" s="1">
        <f t="shared" si="25"/>
        <v>0</v>
      </c>
      <c r="V110" s="1">
        <f t="shared" si="26"/>
        <v>0</v>
      </c>
    </row>
    <row r="111" spans="1:22">
      <c r="A111" s="5"/>
      <c r="B111" s="1"/>
      <c r="D111" s="1"/>
      <c r="K111" s="1">
        <f t="shared" si="15"/>
        <v>0</v>
      </c>
      <c r="L111" s="1">
        <f t="shared" si="16"/>
        <v>0</v>
      </c>
      <c r="M111" s="1">
        <f t="shared" si="17"/>
        <v>0</v>
      </c>
      <c r="N111" s="1">
        <f t="shared" si="18"/>
        <v>0</v>
      </c>
      <c r="O111" s="1">
        <f t="shared" si="19"/>
        <v>0</v>
      </c>
      <c r="P111" s="1">
        <f t="shared" si="20"/>
        <v>0</v>
      </c>
      <c r="Q111" s="1">
        <f t="shared" si="21"/>
        <v>0</v>
      </c>
      <c r="R111" s="1">
        <f t="shared" si="22"/>
        <v>0</v>
      </c>
      <c r="S111" s="1">
        <f t="shared" si="23"/>
        <v>0</v>
      </c>
      <c r="T111" s="1">
        <f t="shared" si="24"/>
        <v>0</v>
      </c>
      <c r="U111" s="1">
        <f t="shared" si="25"/>
        <v>0</v>
      </c>
      <c r="V111" s="1">
        <f t="shared" si="26"/>
        <v>0</v>
      </c>
    </row>
    <row r="112" spans="1:22">
      <c r="A112" s="5"/>
      <c r="B112" s="1"/>
      <c r="D112" s="1"/>
      <c r="K112" s="1">
        <f t="shared" si="15"/>
        <v>0</v>
      </c>
      <c r="L112" s="1">
        <f t="shared" si="16"/>
        <v>0</v>
      </c>
      <c r="M112" s="1">
        <f t="shared" si="17"/>
        <v>0</v>
      </c>
      <c r="N112" s="1">
        <f t="shared" si="18"/>
        <v>0</v>
      </c>
      <c r="O112" s="1">
        <f t="shared" si="19"/>
        <v>0</v>
      </c>
      <c r="P112" s="1">
        <f t="shared" si="20"/>
        <v>0</v>
      </c>
      <c r="Q112" s="1">
        <f t="shared" si="21"/>
        <v>0</v>
      </c>
      <c r="R112" s="1">
        <f t="shared" si="22"/>
        <v>0</v>
      </c>
      <c r="S112" s="1">
        <f t="shared" si="23"/>
        <v>0</v>
      </c>
      <c r="T112" s="1">
        <f t="shared" si="24"/>
        <v>0</v>
      </c>
      <c r="U112" s="1">
        <f t="shared" si="25"/>
        <v>0</v>
      </c>
      <c r="V112" s="1">
        <f t="shared" si="26"/>
        <v>0</v>
      </c>
    </row>
    <row r="113" spans="1:22">
      <c r="A113" s="5"/>
      <c r="B113" s="1"/>
      <c r="D113" s="1"/>
      <c r="K113" s="1">
        <f t="shared" si="15"/>
        <v>0</v>
      </c>
      <c r="L113" s="1">
        <f t="shared" si="16"/>
        <v>0</v>
      </c>
      <c r="M113" s="1">
        <f t="shared" si="17"/>
        <v>0</v>
      </c>
      <c r="N113" s="1">
        <f t="shared" si="18"/>
        <v>0</v>
      </c>
      <c r="O113" s="1">
        <f t="shared" si="19"/>
        <v>0</v>
      </c>
      <c r="P113" s="1">
        <f t="shared" si="20"/>
        <v>0</v>
      </c>
      <c r="Q113" s="1">
        <f t="shared" si="21"/>
        <v>0</v>
      </c>
      <c r="R113" s="1">
        <f t="shared" si="22"/>
        <v>0</v>
      </c>
      <c r="S113" s="1">
        <f t="shared" si="23"/>
        <v>0</v>
      </c>
      <c r="T113" s="1">
        <f t="shared" si="24"/>
        <v>0</v>
      </c>
      <c r="U113" s="1">
        <f t="shared" si="25"/>
        <v>0</v>
      </c>
      <c r="V113" s="1">
        <f t="shared" si="26"/>
        <v>0</v>
      </c>
    </row>
    <row r="114" spans="1:22">
      <c r="A114" s="5"/>
      <c r="B114" s="1"/>
      <c r="D114" s="1"/>
      <c r="K114" s="1">
        <f t="shared" si="15"/>
        <v>0</v>
      </c>
      <c r="L114" s="1">
        <f t="shared" si="16"/>
        <v>0</v>
      </c>
      <c r="M114" s="1">
        <f t="shared" si="17"/>
        <v>0</v>
      </c>
      <c r="N114" s="1">
        <f t="shared" si="18"/>
        <v>0</v>
      </c>
      <c r="O114" s="1">
        <f t="shared" si="19"/>
        <v>0</v>
      </c>
      <c r="P114" s="1">
        <f t="shared" si="20"/>
        <v>0</v>
      </c>
      <c r="Q114" s="1">
        <f t="shared" si="21"/>
        <v>0</v>
      </c>
      <c r="R114" s="1">
        <f t="shared" si="22"/>
        <v>0</v>
      </c>
      <c r="S114" s="1">
        <f t="shared" si="23"/>
        <v>0</v>
      </c>
      <c r="T114" s="1">
        <f t="shared" si="24"/>
        <v>0</v>
      </c>
      <c r="U114" s="1">
        <f t="shared" si="25"/>
        <v>0</v>
      </c>
      <c r="V114" s="1">
        <f t="shared" si="26"/>
        <v>0</v>
      </c>
    </row>
    <row r="115" spans="1:22">
      <c r="A115" s="5"/>
      <c r="B115" s="1"/>
      <c r="D115" s="1"/>
      <c r="K115" s="1">
        <f t="shared" si="15"/>
        <v>0</v>
      </c>
      <c r="L115" s="1">
        <f t="shared" si="16"/>
        <v>0</v>
      </c>
      <c r="M115" s="1">
        <f t="shared" si="17"/>
        <v>0</v>
      </c>
      <c r="N115" s="1">
        <f t="shared" si="18"/>
        <v>0</v>
      </c>
      <c r="O115" s="1">
        <f t="shared" si="19"/>
        <v>0</v>
      </c>
      <c r="P115" s="1">
        <f t="shared" si="20"/>
        <v>0</v>
      </c>
      <c r="Q115" s="1">
        <f t="shared" si="21"/>
        <v>0</v>
      </c>
      <c r="R115" s="1">
        <f t="shared" si="22"/>
        <v>0</v>
      </c>
      <c r="S115" s="1">
        <f t="shared" si="23"/>
        <v>0</v>
      </c>
      <c r="T115" s="1">
        <f t="shared" si="24"/>
        <v>0</v>
      </c>
      <c r="U115" s="1">
        <f t="shared" si="25"/>
        <v>0</v>
      </c>
      <c r="V115" s="1">
        <f t="shared" si="26"/>
        <v>0</v>
      </c>
    </row>
    <row r="116" spans="1:22">
      <c r="A116" s="5"/>
      <c r="B116" s="1"/>
      <c r="D116" s="1"/>
      <c r="K116" s="1">
        <f t="shared" si="15"/>
        <v>0</v>
      </c>
      <c r="L116" s="1">
        <f t="shared" si="16"/>
        <v>0</v>
      </c>
      <c r="M116" s="1">
        <f t="shared" si="17"/>
        <v>0</v>
      </c>
      <c r="N116" s="1">
        <f t="shared" si="18"/>
        <v>0</v>
      </c>
      <c r="O116" s="1">
        <f t="shared" si="19"/>
        <v>0</v>
      </c>
      <c r="P116" s="1">
        <f t="shared" si="20"/>
        <v>0</v>
      </c>
      <c r="Q116" s="1">
        <f t="shared" si="21"/>
        <v>0</v>
      </c>
      <c r="R116" s="1">
        <f t="shared" si="22"/>
        <v>0</v>
      </c>
      <c r="S116" s="1">
        <f t="shared" si="23"/>
        <v>0</v>
      </c>
      <c r="T116" s="1">
        <f t="shared" si="24"/>
        <v>0</v>
      </c>
      <c r="U116" s="1">
        <f t="shared" si="25"/>
        <v>0</v>
      </c>
      <c r="V116" s="1">
        <f t="shared" si="26"/>
        <v>0</v>
      </c>
    </row>
    <row r="117" spans="1:22">
      <c r="A117" s="5"/>
      <c r="B117" s="1"/>
      <c r="D117" s="1"/>
      <c r="K117" s="1">
        <f t="shared" si="15"/>
        <v>0</v>
      </c>
      <c r="L117" s="1">
        <f t="shared" si="16"/>
        <v>0</v>
      </c>
      <c r="M117" s="1">
        <f t="shared" si="17"/>
        <v>0</v>
      </c>
      <c r="N117" s="1">
        <f t="shared" si="18"/>
        <v>0</v>
      </c>
      <c r="O117" s="1">
        <f t="shared" si="19"/>
        <v>0</v>
      </c>
      <c r="P117" s="1">
        <f t="shared" si="20"/>
        <v>0</v>
      </c>
      <c r="Q117" s="1">
        <f t="shared" si="21"/>
        <v>0</v>
      </c>
      <c r="R117" s="1">
        <f t="shared" si="22"/>
        <v>0</v>
      </c>
      <c r="S117" s="1">
        <f t="shared" si="23"/>
        <v>0</v>
      </c>
      <c r="T117" s="1">
        <f t="shared" si="24"/>
        <v>0</v>
      </c>
      <c r="U117" s="1">
        <f t="shared" si="25"/>
        <v>0</v>
      </c>
      <c r="V117" s="1">
        <f t="shared" si="26"/>
        <v>0</v>
      </c>
    </row>
    <row r="118" spans="1:22">
      <c r="A118" s="5"/>
      <c r="B118" s="1"/>
      <c r="D118" s="1"/>
      <c r="K118" s="1">
        <f t="shared" si="15"/>
        <v>0</v>
      </c>
      <c r="L118" s="1">
        <f t="shared" si="16"/>
        <v>0</v>
      </c>
      <c r="M118" s="1">
        <f t="shared" si="17"/>
        <v>0</v>
      </c>
      <c r="N118" s="1">
        <f t="shared" si="18"/>
        <v>0</v>
      </c>
      <c r="O118" s="1">
        <f t="shared" si="19"/>
        <v>0</v>
      </c>
      <c r="P118" s="1">
        <f t="shared" si="20"/>
        <v>0</v>
      </c>
      <c r="Q118" s="1">
        <f t="shared" si="21"/>
        <v>0</v>
      </c>
      <c r="R118" s="1">
        <f t="shared" si="22"/>
        <v>0</v>
      </c>
      <c r="S118" s="1">
        <f t="shared" si="23"/>
        <v>0</v>
      </c>
      <c r="T118" s="1">
        <f t="shared" si="24"/>
        <v>0</v>
      </c>
      <c r="U118" s="1">
        <f t="shared" si="25"/>
        <v>0</v>
      </c>
      <c r="V118" s="1">
        <f t="shared" si="26"/>
        <v>0</v>
      </c>
    </row>
    <row r="119" spans="1:22">
      <c r="A119" s="5"/>
      <c r="B119" s="1"/>
      <c r="D119" s="1"/>
      <c r="K119" s="1">
        <f t="shared" si="15"/>
        <v>0</v>
      </c>
      <c r="L119" s="1">
        <f t="shared" si="16"/>
        <v>0</v>
      </c>
      <c r="M119" s="1">
        <f t="shared" si="17"/>
        <v>0</v>
      </c>
      <c r="N119" s="1">
        <f t="shared" si="18"/>
        <v>0</v>
      </c>
      <c r="O119" s="1">
        <f t="shared" si="19"/>
        <v>0</v>
      </c>
      <c r="P119" s="1">
        <f t="shared" si="20"/>
        <v>0</v>
      </c>
      <c r="Q119" s="1">
        <f t="shared" si="21"/>
        <v>0</v>
      </c>
      <c r="R119" s="1">
        <f t="shared" si="22"/>
        <v>0</v>
      </c>
      <c r="S119" s="1">
        <f t="shared" si="23"/>
        <v>0</v>
      </c>
      <c r="T119" s="1">
        <f t="shared" si="24"/>
        <v>0</v>
      </c>
      <c r="U119" s="1">
        <f t="shared" si="25"/>
        <v>0</v>
      </c>
      <c r="V119" s="1">
        <f t="shared" si="26"/>
        <v>0</v>
      </c>
    </row>
    <row r="120" spans="1:22">
      <c r="A120" s="5"/>
      <c r="B120" s="1"/>
      <c r="D120" s="1"/>
      <c r="K120" s="1">
        <f t="shared" si="15"/>
        <v>0</v>
      </c>
      <c r="L120" s="1">
        <f t="shared" si="16"/>
        <v>0</v>
      </c>
      <c r="M120" s="1">
        <f t="shared" si="17"/>
        <v>0</v>
      </c>
      <c r="N120" s="1">
        <f t="shared" si="18"/>
        <v>0</v>
      </c>
      <c r="O120" s="1">
        <f t="shared" si="19"/>
        <v>0</v>
      </c>
      <c r="P120" s="1">
        <f t="shared" si="20"/>
        <v>0</v>
      </c>
      <c r="Q120" s="1">
        <f t="shared" si="21"/>
        <v>0</v>
      </c>
      <c r="R120" s="1">
        <f t="shared" si="22"/>
        <v>0</v>
      </c>
      <c r="S120" s="1">
        <f t="shared" si="23"/>
        <v>0</v>
      </c>
      <c r="T120" s="1">
        <f t="shared" si="24"/>
        <v>0</v>
      </c>
      <c r="U120" s="1">
        <f t="shared" si="25"/>
        <v>0</v>
      </c>
      <c r="V120" s="1">
        <f t="shared" si="26"/>
        <v>0</v>
      </c>
    </row>
    <row r="121" spans="1:22">
      <c r="A121" s="5"/>
      <c r="B121" s="1"/>
      <c r="D121" s="1"/>
      <c r="K121" s="1">
        <f t="shared" si="15"/>
        <v>0</v>
      </c>
      <c r="L121" s="1">
        <f t="shared" si="16"/>
        <v>0</v>
      </c>
      <c r="M121" s="1">
        <f t="shared" si="17"/>
        <v>0</v>
      </c>
      <c r="N121" s="1">
        <f t="shared" si="18"/>
        <v>0</v>
      </c>
      <c r="O121" s="1">
        <f t="shared" si="19"/>
        <v>0</v>
      </c>
      <c r="P121" s="1">
        <f t="shared" si="20"/>
        <v>0</v>
      </c>
      <c r="Q121" s="1">
        <f t="shared" si="21"/>
        <v>0</v>
      </c>
      <c r="R121" s="1">
        <f t="shared" si="22"/>
        <v>0</v>
      </c>
      <c r="S121" s="1">
        <f t="shared" si="23"/>
        <v>0</v>
      </c>
      <c r="T121" s="1">
        <f t="shared" si="24"/>
        <v>0</v>
      </c>
      <c r="U121" s="1">
        <f t="shared" si="25"/>
        <v>0</v>
      </c>
      <c r="V121" s="1">
        <f t="shared" si="26"/>
        <v>0</v>
      </c>
    </row>
    <row r="122" spans="1:22">
      <c r="A122" s="5"/>
      <c r="B122" s="1"/>
      <c r="D122" s="1"/>
      <c r="G122" s="13"/>
      <c r="K122" s="1">
        <f t="shared" si="15"/>
        <v>0</v>
      </c>
      <c r="L122" s="1">
        <f t="shared" si="16"/>
        <v>0</v>
      </c>
      <c r="M122" s="1">
        <f t="shared" si="17"/>
        <v>0</v>
      </c>
      <c r="N122" s="1">
        <f t="shared" si="18"/>
        <v>0</v>
      </c>
      <c r="O122" s="1">
        <f t="shared" si="19"/>
        <v>0</v>
      </c>
      <c r="P122" s="1">
        <f t="shared" si="20"/>
        <v>0</v>
      </c>
      <c r="Q122" s="1">
        <f t="shared" si="21"/>
        <v>0</v>
      </c>
      <c r="R122" s="1">
        <f t="shared" si="22"/>
        <v>0</v>
      </c>
      <c r="S122" s="1">
        <f t="shared" si="23"/>
        <v>0</v>
      </c>
      <c r="T122" s="1">
        <f t="shared" si="24"/>
        <v>0</v>
      </c>
      <c r="U122" s="1">
        <f t="shared" si="25"/>
        <v>0</v>
      </c>
      <c r="V122" s="1">
        <f t="shared" si="26"/>
        <v>0</v>
      </c>
    </row>
    <row r="123" spans="1:22">
      <c r="A123" s="5"/>
      <c r="B123" s="1"/>
      <c r="D123" s="1"/>
      <c r="G123" s="13"/>
      <c r="K123" s="1">
        <f t="shared" si="15"/>
        <v>0</v>
      </c>
      <c r="L123" s="1">
        <f t="shared" si="16"/>
        <v>0</v>
      </c>
      <c r="M123" s="1">
        <f t="shared" si="17"/>
        <v>0</v>
      </c>
      <c r="N123" s="1">
        <f t="shared" si="18"/>
        <v>0</v>
      </c>
      <c r="O123" s="1">
        <f t="shared" si="19"/>
        <v>0</v>
      </c>
      <c r="P123" s="1">
        <f t="shared" si="20"/>
        <v>0</v>
      </c>
      <c r="Q123" s="1">
        <f t="shared" si="21"/>
        <v>0</v>
      </c>
      <c r="R123" s="1">
        <f t="shared" si="22"/>
        <v>0</v>
      </c>
      <c r="S123" s="1">
        <f t="shared" si="23"/>
        <v>0</v>
      </c>
      <c r="T123" s="1">
        <f t="shared" si="24"/>
        <v>0</v>
      </c>
      <c r="U123" s="1">
        <f t="shared" si="25"/>
        <v>0</v>
      </c>
      <c r="V123" s="1">
        <f t="shared" si="26"/>
        <v>0</v>
      </c>
    </row>
    <row r="124" spans="1:22">
      <c r="A124" s="5"/>
      <c r="B124" s="1"/>
      <c r="D124" s="1"/>
      <c r="G124" s="13"/>
      <c r="K124" s="1">
        <f t="shared" si="15"/>
        <v>0</v>
      </c>
      <c r="L124" s="1">
        <f t="shared" si="16"/>
        <v>0</v>
      </c>
      <c r="M124" s="1">
        <f t="shared" si="17"/>
        <v>0</v>
      </c>
      <c r="N124" s="1">
        <f t="shared" si="18"/>
        <v>0</v>
      </c>
      <c r="O124" s="1">
        <f t="shared" si="19"/>
        <v>0</v>
      </c>
      <c r="P124" s="1">
        <f t="shared" si="20"/>
        <v>0</v>
      </c>
      <c r="Q124" s="1">
        <f t="shared" si="21"/>
        <v>0</v>
      </c>
      <c r="R124" s="1">
        <f t="shared" si="22"/>
        <v>0</v>
      </c>
      <c r="S124" s="1">
        <f t="shared" si="23"/>
        <v>0</v>
      </c>
      <c r="T124" s="1">
        <f t="shared" si="24"/>
        <v>0</v>
      </c>
      <c r="U124" s="1">
        <f t="shared" si="25"/>
        <v>0</v>
      </c>
      <c r="V124" s="1">
        <f t="shared" si="26"/>
        <v>0</v>
      </c>
    </row>
    <row r="125" spans="1:22">
      <c r="A125" s="5"/>
      <c r="B125" s="1"/>
      <c r="D125" s="1"/>
      <c r="K125" s="1">
        <f t="shared" si="15"/>
        <v>0</v>
      </c>
      <c r="L125" s="1">
        <f t="shared" si="16"/>
        <v>0</v>
      </c>
      <c r="M125" s="1">
        <f t="shared" si="17"/>
        <v>0</v>
      </c>
      <c r="N125" s="1">
        <f t="shared" si="18"/>
        <v>0</v>
      </c>
      <c r="O125" s="1">
        <f t="shared" si="19"/>
        <v>0</v>
      </c>
      <c r="P125" s="1">
        <f t="shared" si="20"/>
        <v>0</v>
      </c>
      <c r="Q125" s="1">
        <f t="shared" si="21"/>
        <v>0</v>
      </c>
      <c r="R125" s="1">
        <f t="shared" si="22"/>
        <v>0</v>
      </c>
      <c r="S125" s="1">
        <f t="shared" si="23"/>
        <v>0</v>
      </c>
      <c r="T125" s="1">
        <f t="shared" si="24"/>
        <v>0</v>
      </c>
      <c r="U125" s="1">
        <f t="shared" si="25"/>
        <v>0</v>
      </c>
      <c r="V125" s="1">
        <f t="shared" si="26"/>
        <v>0</v>
      </c>
    </row>
    <row r="126" spans="1:22">
      <c r="A126" s="5"/>
      <c r="B126" s="1"/>
      <c r="D126" s="1"/>
      <c r="G126" s="13"/>
      <c r="K126" s="1">
        <f t="shared" si="15"/>
        <v>0</v>
      </c>
      <c r="L126" s="1">
        <f t="shared" si="16"/>
        <v>0</v>
      </c>
      <c r="M126" s="1">
        <f t="shared" si="17"/>
        <v>0</v>
      </c>
      <c r="N126" s="1">
        <f t="shared" si="18"/>
        <v>0</v>
      </c>
      <c r="O126" s="1">
        <f t="shared" si="19"/>
        <v>0</v>
      </c>
      <c r="P126" s="1">
        <f t="shared" si="20"/>
        <v>0</v>
      </c>
      <c r="Q126" s="1">
        <f t="shared" si="21"/>
        <v>0</v>
      </c>
      <c r="R126" s="1">
        <f t="shared" si="22"/>
        <v>0</v>
      </c>
      <c r="S126" s="1">
        <f t="shared" si="23"/>
        <v>0</v>
      </c>
      <c r="T126" s="1">
        <f t="shared" si="24"/>
        <v>0</v>
      </c>
      <c r="U126" s="1">
        <f t="shared" si="25"/>
        <v>0</v>
      </c>
      <c r="V126" s="1">
        <f t="shared" si="26"/>
        <v>0</v>
      </c>
    </row>
    <row r="127" spans="1:22">
      <c r="A127" s="5"/>
      <c r="B127" s="1"/>
      <c r="D127" s="1"/>
      <c r="G127" s="13"/>
      <c r="K127" s="1">
        <f t="shared" si="15"/>
        <v>0</v>
      </c>
      <c r="L127" s="1">
        <f t="shared" si="16"/>
        <v>0</v>
      </c>
      <c r="M127" s="1">
        <f t="shared" si="17"/>
        <v>0</v>
      </c>
      <c r="N127" s="1">
        <f t="shared" si="18"/>
        <v>0</v>
      </c>
      <c r="O127" s="1">
        <f t="shared" si="19"/>
        <v>0</v>
      </c>
      <c r="P127" s="1">
        <f t="shared" si="20"/>
        <v>0</v>
      </c>
      <c r="Q127" s="1">
        <f t="shared" si="21"/>
        <v>0</v>
      </c>
      <c r="R127" s="1">
        <f t="shared" si="22"/>
        <v>0</v>
      </c>
      <c r="S127" s="1">
        <f t="shared" si="23"/>
        <v>0</v>
      </c>
      <c r="T127" s="1">
        <f t="shared" si="24"/>
        <v>0</v>
      </c>
      <c r="U127" s="1">
        <f t="shared" si="25"/>
        <v>0</v>
      </c>
      <c r="V127" s="1">
        <f t="shared" si="26"/>
        <v>0</v>
      </c>
    </row>
    <row r="128" spans="1:22">
      <c r="A128" s="5"/>
      <c r="B128" s="1"/>
      <c r="D128" s="1"/>
      <c r="G128" s="13"/>
      <c r="K128" s="1">
        <f t="shared" si="15"/>
        <v>0</v>
      </c>
      <c r="L128" s="1">
        <f t="shared" si="16"/>
        <v>0</v>
      </c>
      <c r="M128" s="1">
        <f t="shared" si="17"/>
        <v>0</v>
      </c>
      <c r="N128" s="1">
        <f t="shared" si="18"/>
        <v>0</v>
      </c>
      <c r="O128" s="1">
        <f t="shared" si="19"/>
        <v>0</v>
      </c>
      <c r="P128" s="1">
        <f t="shared" si="20"/>
        <v>0</v>
      </c>
      <c r="Q128" s="1">
        <f t="shared" si="21"/>
        <v>0</v>
      </c>
      <c r="R128" s="1">
        <f t="shared" si="22"/>
        <v>0</v>
      </c>
      <c r="S128" s="1">
        <f t="shared" si="23"/>
        <v>0</v>
      </c>
      <c r="T128" s="1">
        <f t="shared" si="24"/>
        <v>0</v>
      </c>
      <c r="U128" s="1">
        <f t="shared" si="25"/>
        <v>0</v>
      </c>
      <c r="V128" s="1">
        <f t="shared" si="26"/>
        <v>0</v>
      </c>
    </row>
    <row r="129" spans="1:22">
      <c r="A129" s="5"/>
      <c r="B129" s="1"/>
      <c r="D129" s="1"/>
      <c r="G129" s="13"/>
      <c r="K129" s="1">
        <f t="shared" si="15"/>
        <v>0</v>
      </c>
      <c r="L129" s="1">
        <f t="shared" si="16"/>
        <v>0</v>
      </c>
      <c r="M129" s="1">
        <f t="shared" si="17"/>
        <v>0</v>
      </c>
      <c r="N129" s="1">
        <f t="shared" si="18"/>
        <v>0</v>
      </c>
      <c r="O129" s="1">
        <f t="shared" si="19"/>
        <v>0</v>
      </c>
      <c r="P129" s="1">
        <f t="shared" si="20"/>
        <v>0</v>
      </c>
      <c r="Q129" s="1">
        <f t="shared" si="21"/>
        <v>0</v>
      </c>
      <c r="R129" s="1">
        <f t="shared" si="22"/>
        <v>0</v>
      </c>
      <c r="S129" s="1">
        <f t="shared" si="23"/>
        <v>0</v>
      </c>
      <c r="T129" s="1">
        <f t="shared" si="24"/>
        <v>0</v>
      </c>
      <c r="U129" s="1">
        <f t="shared" si="25"/>
        <v>0</v>
      </c>
      <c r="V129" s="1">
        <f t="shared" si="26"/>
        <v>0</v>
      </c>
    </row>
    <row r="130" spans="1:22">
      <c r="A130" s="5"/>
      <c r="B130" s="1"/>
      <c r="D130" s="1"/>
      <c r="G130" s="13"/>
      <c r="K130" s="1">
        <f t="shared" si="15"/>
        <v>0</v>
      </c>
      <c r="L130" s="1">
        <f t="shared" si="16"/>
        <v>0</v>
      </c>
      <c r="M130" s="1">
        <f t="shared" si="17"/>
        <v>0</v>
      </c>
      <c r="N130" s="1">
        <f t="shared" si="18"/>
        <v>0</v>
      </c>
      <c r="O130" s="1">
        <f t="shared" si="19"/>
        <v>0</v>
      </c>
      <c r="P130" s="1">
        <f t="shared" si="20"/>
        <v>0</v>
      </c>
      <c r="Q130" s="1">
        <f t="shared" si="21"/>
        <v>0</v>
      </c>
      <c r="R130" s="1">
        <f t="shared" si="22"/>
        <v>0</v>
      </c>
      <c r="S130" s="1">
        <f t="shared" si="23"/>
        <v>0</v>
      </c>
      <c r="T130" s="1">
        <f t="shared" si="24"/>
        <v>0</v>
      </c>
      <c r="U130" s="1">
        <f t="shared" si="25"/>
        <v>0</v>
      </c>
      <c r="V130" s="1">
        <f t="shared" si="26"/>
        <v>0</v>
      </c>
    </row>
    <row r="131" spans="1:22">
      <c r="A131" s="5"/>
      <c r="B131" s="1"/>
      <c r="D131" s="1"/>
      <c r="G131" s="13"/>
      <c r="K131" s="1">
        <f t="shared" ref="K131:K194" si="27">IF(E131="lojas",D131,0)</f>
        <v>0</v>
      </c>
      <c r="L131" s="1">
        <f t="shared" ref="L131:L180" si="28">IF(G131="lanhouse",D131,0)</f>
        <v>0</v>
      </c>
      <c r="M131" s="1">
        <f t="shared" ref="M131:M180" si="29">IF(G131="celular",D131,0)</f>
        <v>0</v>
      </c>
      <c r="N131" s="1">
        <f t="shared" ref="N131:N180" si="30">IF(F131="caixa",D131,0)</f>
        <v>0</v>
      </c>
      <c r="O131" s="1">
        <f t="shared" ref="O131:O180" si="31">IF(F131="bb",D131,0)</f>
        <v>0</v>
      </c>
      <c r="P131" s="1">
        <f t="shared" ref="P131:P180" si="32">IF(F131="bradesco",D131,0)</f>
        <v>0</v>
      </c>
      <c r="Q131" s="1">
        <f t="shared" ref="Q131:Q180" si="33">IF(F131="banco real",D131,0)</f>
        <v>0</v>
      </c>
      <c r="R131" s="1">
        <f t="shared" ref="R131:R180" si="34">IF(F131="itau",D131,0)</f>
        <v>0</v>
      </c>
      <c r="S131" s="1">
        <f t="shared" ref="S131:S180" si="35">IF(F131="pseg",D131,0)</f>
        <v>0</v>
      </c>
      <c r="T131" s="1">
        <f t="shared" ref="T131:T180" si="36">IF(C131="pessoal",B131,0)</f>
        <v>0</v>
      </c>
      <c r="U131" s="1">
        <f t="shared" ref="U131:U180" si="37">IF(G131="dominios",D131,0)</f>
        <v>0</v>
      </c>
      <c r="V131" s="1">
        <f t="shared" ref="V131:V180" si="38">IF(C131="publicidade",B131,0)</f>
        <v>0</v>
      </c>
    </row>
    <row r="132" spans="1:22">
      <c r="A132" s="5"/>
      <c r="B132" s="1"/>
      <c r="D132" s="1"/>
      <c r="G132" s="13"/>
      <c r="K132" s="1">
        <f t="shared" si="27"/>
        <v>0</v>
      </c>
      <c r="L132" s="1">
        <f t="shared" si="28"/>
        <v>0</v>
      </c>
      <c r="M132" s="1">
        <f t="shared" si="29"/>
        <v>0</v>
      </c>
      <c r="N132" s="1">
        <f t="shared" si="30"/>
        <v>0</v>
      </c>
      <c r="O132" s="1">
        <f t="shared" si="31"/>
        <v>0</v>
      </c>
      <c r="P132" s="1">
        <f t="shared" si="32"/>
        <v>0</v>
      </c>
      <c r="Q132" s="1">
        <f t="shared" si="33"/>
        <v>0</v>
      </c>
      <c r="R132" s="1">
        <f t="shared" si="34"/>
        <v>0</v>
      </c>
      <c r="S132" s="1">
        <f t="shared" si="35"/>
        <v>0</v>
      </c>
      <c r="T132" s="1">
        <f t="shared" si="36"/>
        <v>0</v>
      </c>
      <c r="U132" s="1">
        <f t="shared" si="37"/>
        <v>0</v>
      </c>
      <c r="V132" s="1">
        <f t="shared" si="38"/>
        <v>0</v>
      </c>
    </row>
    <row r="133" spans="1:22">
      <c r="A133" s="5"/>
      <c r="B133" s="1"/>
      <c r="D133" s="1"/>
      <c r="G133" s="13"/>
      <c r="K133" s="1">
        <f t="shared" si="27"/>
        <v>0</v>
      </c>
      <c r="L133" s="1">
        <f t="shared" si="28"/>
        <v>0</v>
      </c>
      <c r="M133" s="1">
        <f t="shared" si="29"/>
        <v>0</v>
      </c>
      <c r="N133" s="1">
        <f t="shared" si="30"/>
        <v>0</v>
      </c>
      <c r="O133" s="1">
        <f t="shared" si="31"/>
        <v>0</v>
      </c>
      <c r="P133" s="1">
        <f t="shared" si="32"/>
        <v>0</v>
      </c>
      <c r="Q133" s="1">
        <f t="shared" si="33"/>
        <v>0</v>
      </c>
      <c r="R133" s="1">
        <f t="shared" si="34"/>
        <v>0</v>
      </c>
      <c r="S133" s="1">
        <f t="shared" si="35"/>
        <v>0</v>
      </c>
      <c r="T133" s="1">
        <f t="shared" si="36"/>
        <v>0</v>
      </c>
      <c r="U133" s="1">
        <f t="shared" si="37"/>
        <v>0</v>
      </c>
      <c r="V133" s="1">
        <f t="shared" si="38"/>
        <v>0</v>
      </c>
    </row>
    <row r="134" spans="1:22">
      <c r="A134" s="5"/>
      <c r="B134" s="1"/>
      <c r="D134" s="1"/>
      <c r="G134" s="13"/>
      <c r="K134" s="1">
        <f t="shared" si="27"/>
        <v>0</v>
      </c>
      <c r="L134" s="1">
        <f t="shared" si="28"/>
        <v>0</v>
      </c>
      <c r="M134" s="1">
        <f t="shared" si="29"/>
        <v>0</v>
      </c>
      <c r="N134" s="1">
        <f t="shared" si="30"/>
        <v>0</v>
      </c>
      <c r="O134" s="1">
        <f t="shared" si="31"/>
        <v>0</v>
      </c>
      <c r="P134" s="1">
        <f t="shared" si="32"/>
        <v>0</v>
      </c>
      <c r="Q134" s="1">
        <f t="shared" si="33"/>
        <v>0</v>
      </c>
      <c r="R134" s="1">
        <f t="shared" si="34"/>
        <v>0</v>
      </c>
      <c r="S134" s="1">
        <f t="shared" si="35"/>
        <v>0</v>
      </c>
      <c r="T134" s="1">
        <f t="shared" si="36"/>
        <v>0</v>
      </c>
      <c r="U134" s="1">
        <f t="shared" si="37"/>
        <v>0</v>
      </c>
      <c r="V134" s="1">
        <f t="shared" si="38"/>
        <v>0</v>
      </c>
    </row>
    <row r="135" spans="1:22">
      <c r="A135" s="5"/>
      <c r="B135" s="1"/>
      <c r="D135" s="1"/>
      <c r="G135" s="13"/>
      <c r="K135" s="1">
        <f t="shared" si="27"/>
        <v>0</v>
      </c>
      <c r="L135" s="1">
        <f t="shared" si="28"/>
        <v>0</v>
      </c>
      <c r="M135" s="1">
        <f t="shared" si="29"/>
        <v>0</v>
      </c>
      <c r="N135" s="1">
        <f t="shared" si="30"/>
        <v>0</v>
      </c>
      <c r="O135" s="1">
        <f t="shared" si="31"/>
        <v>0</v>
      </c>
      <c r="P135" s="1">
        <f t="shared" si="32"/>
        <v>0</v>
      </c>
      <c r="Q135" s="1">
        <f t="shared" si="33"/>
        <v>0</v>
      </c>
      <c r="R135" s="1">
        <f t="shared" si="34"/>
        <v>0</v>
      </c>
      <c r="S135" s="1">
        <f t="shared" si="35"/>
        <v>0</v>
      </c>
      <c r="T135" s="1">
        <f t="shared" si="36"/>
        <v>0</v>
      </c>
      <c r="U135" s="1">
        <f t="shared" si="37"/>
        <v>0</v>
      </c>
      <c r="V135" s="1">
        <f t="shared" si="38"/>
        <v>0</v>
      </c>
    </row>
    <row r="136" spans="1:22">
      <c r="A136" s="5"/>
      <c r="B136" s="1"/>
      <c r="D136" s="1"/>
      <c r="G136" s="13"/>
      <c r="K136" s="1">
        <f t="shared" si="27"/>
        <v>0</v>
      </c>
      <c r="L136" s="1">
        <f t="shared" si="28"/>
        <v>0</v>
      </c>
      <c r="M136" s="1">
        <f t="shared" si="29"/>
        <v>0</v>
      </c>
      <c r="N136" s="1">
        <f t="shared" si="30"/>
        <v>0</v>
      </c>
      <c r="O136" s="1">
        <f t="shared" si="31"/>
        <v>0</v>
      </c>
      <c r="P136" s="1">
        <f t="shared" si="32"/>
        <v>0</v>
      </c>
      <c r="Q136" s="1">
        <f t="shared" si="33"/>
        <v>0</v>
      </c>
      <c r="R136" s="1">
        <f t="shared" si="34"/>
        <v>0</v>
      </c>
      <c r="S136" s="1">
        <f t="shared" si="35"/>
        <v>0</v>
      </c>
      <c r="T136" s="1">
        <f t="shared" si="36"/>
        <v>0</v>
      </c>
      <c r="U136" s="1">
        <f t="shared" si="37"/>
        <v>0</v>
      </c>
      <c r="V136" s="1">
        <f t="shared" si="38"/>
        <v>0</v>
      </c>
    </row>
    <row r="137" spans="1:22">
      <c r="A137" s="5"/>
      <c r="B137" s="1"/>
      <c r="D137" s="1"/>
      <c r="G137" s="13"/>
      <c r="K137" s="1">
        <f t="shared" si="27"/>
        <v>0</v>
      </c>
      <c r="L137" s="1">
        <f t="shared" si="28"/>
        <v>0</v>
      </c>
      <c r="M137" s="1">
        <f t="shared" si="29"/>
        <v>0</v>
      </c>
      <c r="N137" s="1">
        <f t="shared" si="30"/>
        <v>0</v>
      </c>
      <c r="O137" s="1">
        <f t="shared" si="31"/>
        <v>0</v>
      </c>
      <c r="P137" s="1">
        <f t="shared" si="32"/>
        <v>0</v>
      </c>
      <c r="Q137" s="1">
        <f t="shared" si="33"/>
        <v>0</v>
      </c>
      <c r="R137" s="1">
        <f t="shared" si="34"/>
        <v>0</v>
      </c>
      <c r="S137" s="1">
        <f t="shared" si="35"/>
        <v>0</v>
      </c>
      <c r="T137" s="1">
        <f t="shared" si="36"/>
        <v>0</v>
      </c>
      <c r="U137" s="1">
        <f t="shared" si="37"/>
        <v>0</v>
      </c>
      <c r="V137" s="1">
        <f t="shared" si="38"/>
        <v>0</v>
      </c>
    </row>
    <row r="138" spans="1:22">
      <c r="A138" s="5"/>
      <c r="B138" s="1"/>
      <c r="D138" s="1"/>
      <c r="G138" s="13"/>
      <c r="K138" s="1">
        <f t="shared" si="27"/>
        <v>0</v>
      </c>
      <c r="L138" s="1">
        <f t="shared" si="28"/>
        <v>0</v>
      </c>
      <c r="M138" s="1">
        <f t="shared" si="29"/>
        <v>0</v>
      </c>
      <c r="N138" s="1">
        <f t="shared" si="30"/>
        <v>0</v>
      </c>
      <c r="O138" s="1">
        <f t="shared" si="31"/>
        <v>0</v>
      </c>
      <c r="P138" s="1">
        <f t="shared" si="32"/>
        <v>0</v>
      </c>
      <c r="Q138" s="1">
        <f t="shared" si="33"/>
        <v>0</v>
      </c>
      <c r="R138" s="1">
        <f t="shared" si="34"/>
        <v>0</v>
      </c>
      <c r="S138" s="1">
        <f t="shared" si="35"/>
        <v>0</v>
      </c>
      <c r="T138" s="1">
        <f t="shared" si="36"/>
        <v>0</v>
      </c>
      <c r="U138" s="1">
        <f t="shared" si="37"/>
        <v>0</v>
      </c>
      <c r="V138" s="1">
        <f t="shared" si="38"/>
        <v>0</v>
      </c>
    </row>
    <row r="139" spans="1:22">
      <c r="A139" s="5"/>
      <c r="B139" s="1"/>
      <c r="D139" s="1"/>
      <c r="G139" s="13"/>
      <c r="K139" s="1">
        <f t="shared" si="27"/>
        <v>0</v>
      </c>
      <c r="L139" s="1">
        <f t="shared" si="28"/>
        <v>0</v>
      </c>
      <c r="M139" s="1">
        <f t="shared" si="29"/>
        <v>0</v>
      </c>
      <c r="N139" s="1">
        <f t="shared" si="30"/>
        <v>0</v>
      </c>
      <c r="O139" s="1">
        <f t="shared" si="31"/>
        <v>0</v>
      </c>
      <c r="P139" s="1">
        <f t="shared" si="32"/>
        <v>0</v>
      </c>
      <c r="Q139" s="1">
        <f t="shared" si="33"/>
        <v>0</v>
      </c>
      <c r="R139" s="1">
        <f t="shared" si="34"/>
        <v>0</v>
      </c>
      <c r="S139" s="1">
        <f t="shared" si="35"/>
        <v>0</v>
      </c>
      <c r="T139" s="1">
        <f t="shared" si="36"/>
        <v>0</v>
      </c>
      <c r="U139" s="1">
        <f t="shared" si="37"/>
        <v>0</v>
      </c>
      <c r="V139" s="1">
        <f t="shared" si="38"/>
        <v>0</v>
      </c>
    </row>
    <row r="140" spans="1:22">
      <c r="A140" s="5"/>
      <c r="B140" s="1"/>
      <c r="D140" s="1"/>
      <c r="G140" s="13"/>
      <c r="K140" s="1">
        <f t="shared" si="27"/>
        <v>0</v>
      </c>
      <c r="L140" s="1">
        <f t="shared" si="28"/>
        <v>0</v>
      </c>
      <c r="M140" s="1">
        <f t="shared" si="29"/>
        <v>0</v>
      </c>
      <c r="N140" s="1">
        <f t="shared" si="30"/>
        <v>0</v>
      </c>
      <c r="O140" s="1">
        <f t="shared" si="31"/>
        <v>0</v>
      </c>
      <c r="P140" s="1">
        <f t="shared" si="32"/>
        <v>0</v>
      </c>
      <c r="Q140" s="1">
        <f t="shared" si="33"/>
        <v>0</v>
      </c>
      <c r="R140" s="1">
        <f t="shared" si="34"/>
        <v>0</v>
      </c>
      <c r="S140" s="1">
        <f t="shared" si="35"/>
        <v>0</v>
      </c>
      <c r="T140" s="1">
        <f t="shared" si="36"/>
        <v>0</v>
      </c>
      <c r="U140" s="1">
        <f t="shared" si="37"/>
        <v>0</v>
      </c>
      <c r="V140" s="1">
        <f t="shared" si="38"/>
        <v>0</v>
      </c>
    </row>
    <row r="141" spans="1:22">
      <c r="A141" s="5"/>
      <c r="B141" s="1"/>
      <c r="D141" s="1"/>
      <c r="K141" s="1">
        <f t="shared" si="27"/>
        <v>0</v>
      </c>
      <c r="L141" s="1">
        <f t="shared" si="28"/>
        <v>0</v>
      </c>
      <c r="M141" s="1">
        <f t="shared" si="29"/>
        <v>0</v>
      </c>
      <c r="N141" s="1">
        <f t="shared" si="30"/>
        <v>0</v>
      </c>
      <c r="O141" s="1">
        <f t="shared" si="31"/>
        <v>0</v>
      </c>
      <c r="P141" s="1">
        <f t="shared" si="32"/>
        <v>0</v>
      </c>
      <c r="Q141" s="1">
        <f t="shared" si="33"/>
        <v>0</v>
      </c>
      <c r="R141" s="1">
        <f t="shared" si="34"/>
        <v>0</v>
      </c>
      <c r="S141" s="1">
        <f t="shared" si="35"/>
        <v>0</v>
      </c>
      <c r="T141" s="1">
        <f t="shared" si="36"/>
        <v>0</v>
      </c>
      <c r="U141" s="1">
        <f t="shared" si="37"/>
        <v>0</v>
      </c>
      <c r="V141" s="1">
        <f t="shared" si="38"/>
        <v>0</v>
      </c>
    </row>
    <row r="142" spans="1:22">
      <c r="A142" s="5"/>
      <c r="B142" s="1"/>
      <c r="D142" s="1"/>
      <c r="K142" s="1">
        <f t="shared" si="27"/>
        <v>0</v>
      </c>
      <c r="L142" s="1">
        <f t="shared" si="28"/>
        <v>0</v>
      </c>
      <c r="M142" s="1">
        <f t="shared" si="29"/>
        <v>0</v>
      </c>
      <c r="N142" s="1">
        <f t="shared" si="30"/>
        <v>0</v>
      </c>
      <c r="O142" s="1">
        <f t="shared" si="31"/>
        <v>0</v>
      </c>
      <c r="P142" s="1">
        <f t="shared" si="32"/>
        <v>0</v>
      </c>
      <c r="Q142" s="1">
        <f t="shared" si="33"/>
        <v>0</v>
      </c>
      <c r="R142" s="1">
        <f t="shared" si="34"/>
        <v>0</v>
      </c>
      <c r="S142" s="1">
        <f t="shared" si="35"/>
        <v>0</v>
      </c>
      <c r="T142" s="1">
        <f t="shared" si="36"/>
        <v>0</v>
      </c>
      <c r="U142" s="1">
        <f t="shared" si="37"/>
        <v>0</v>
      </c>
      <c r="V142" s="1">
        <f t="shared" si="38"/>
        <v>0</v>
      </c>
    </row>
    <row r="143" spans="1:22">
      <c r="A143" s="5"/>
      <c r="B143" s="1"/>
      <c r="D143" s="1"/>
      <c r="K143" s="1">
        <f t="shared" si="27"/>
        <v>0</v>
      </c>
      <c r="L143" s="1">
        <f t="shared" si="28"/>
        <v>0</v>
      </c>
      <c r="M143" s="1">
        <f t="shared" si="29"/>
        <v>0</v>
      </c>
      <c r="N143" s="1">
        <f t="shared" si="30"/>
        <v>0</v>
      </c>
      <c r="O143" s="1">
        <f t="shared" si="31"/>
        <v>0</v>
      </c>
      <c r="P143" s="1">
        <f t="shared" si="32"/>
        <v>0</v>
      </c>
      <c r="Q143" s="1">
        <f t="shared" si="33"/>
        <v>0</v>
      </c>
      <c r="R143" s="1">
        <f t="shared" si="34"/>
        <v>0</v>
      </c>
      <c r="S143" s="1">
        <f t="shared" si="35"/>
        <v>0</v>
      </c>
      <c r="T143" s="1">
        <f t="shared" si="36"/>
        <v>0</v>
      </c>
      <c r="U143" s="1">
        <f t="shared" si="37"/>
        <v>0</v>
      </c>
      <c r="V143" s="1">
        <f t="shared" si="38"/>
        <v>0</v>
      </c>
    </row>
    <row r="144" spans="1:22">
      <c r="A144" s="5"/>
      <c r="B144" s="1"/>
      <c r="D144" s="1"/>
      <c r="K144" s="1">
        <f t="shared" si="27"/>
        <v>0</v>
      </c>
      <c r="L144" s="1">
        <f t="shared" si="28"/>
        <v>0</v>
      </c>
      <c r="M144" s="1">
        <f t="shared" si="29"/>
        <v>0</v>
      </c>
      <c r="N144" s="1">
        <f t="shared" si="30"/>
        <v>0</v>
      </c>
      <c r="O144" s="1">
        <f t="shared" si="31"/>
        <v>0</v>
      </c>
      <c r="P144" s="1">
        <f t="shared" si="32"/>
        <v>0</v>
      </c>
      <c r="Q144" s="1">
        <f t="shared" si="33"/>
        <v>0</v>
      </c>
      <c r="R144" s="1">
        <f t="shared" si="34"/>
        <v>0</v>
      </c>
      <c r="S144" s="1">
        <f t="shared" si="35"/>
        <v>0</v>
      </c>
      <c r="T144" s="1">
        <f t="shared" si="36"/>
        <v>0</v>
      </c>
      <c r="U144" s="1">
        <f t="shared" si="37"/>
        <v>0</v>
      </c>
      <c r="V144" s="1">
        <f t="shared" si="38"/>
        <v>0</v>
      </c>
    </row>
    <row r="145" spans="1:22">
      <c r="A145" s="5"/>
      <c r="B145" s="1"/>
      <c r="D145" s="1"/>
      <c r="K145" s="1">
        <f t="shared" si="27"/>
        <v>0</v>
      </c>
      <c r="L145" s="1">
        <f t="shared" si="28"/>
        <v>0</v>
      </c>
      <c r="M145" s="1">
        <f t="shared" si="29"/>
        <v>0</v>
      </c>
      <c r="N145" s="1">
        <f t="shared" si="30"/>
        <v>0</v>
      </c>
      <c r="O145" s="1">
        <f t="shared" si="31"/>
        <v>0</v>
      </c>
      <c r="P145" s="1">
        <f t="shared" si="32"/>
        <v>0</v>
      </c>
      <c r="Q145" s="1">
        <f t="shared" si="33"/>
        <v>0</v>
      </c>
      <c r="R145" s="1">
        <f t="shared" si="34"/>
        <v>0</v>
      </c>
      <c r="S145" s="1">
        <f t="shared" si="35"/>
        <v>0</v>
      </c>
      <c r="T145" s="1">
        <f t="shared" si="36"/>
        <v>0</v>
      </c>
      <c r="U145" s="1">
        <f t="shared" si="37"/>
        <v>0</v>
      </c>
      <c r="V145" s="1">
        <f t="shared" si="38"/>
        <v>0</v>
      </c>
    </row>
    <row r="146" spans="1:22">
      <c r="A146" s="5"/>
      <c r="B146" s="1"/>
      <c r="D146" s="1"/>
      <c r="K146" s="1">
        <f t="shared" si="27"/>
        <v>0</v>
      </c>
      <c r="L146" s="1">
        <f t="shared" si="28"/>
        <v>0</v>
      </c>
      <c r="M146" s="1">
        <f t="shared" si="29"/>
        <v>0</v>
      </c>
      <c r="N146" s="1">
        <f t="shared" si="30"/>
        <v>0</v>
      </c>
      <c r="O146" s="1">
        <f t="shared" si="31"/>
        <v>0</v>
      </c>
      <c r="P146" s="1">
        <f t="shared" si="32"/>
        <v>0</v>
      </c>
      <c r="Q146" s="1">
        <f t="shared" si="33"/>
        <v>0</v>
      </c>
      <c r="R146" s="1">
        <f t="shared" si="34"/>
        <v>0</v>
      </c>
      <c r="S146" s="1">
        <f t="shared" si="35"/>
        <v>0</v>
      </c>
      <c r="T146" s="1">
        <f t="shared" si="36"/>
        <v>0</v>
      </c>
      <c r="U146" s="1">
        <f t="shared" si="37"/>
        <v>0</v>
      </c>
      <c r="V146" s="1">
        <f t="shared" si="38"/>
        <v>0</v>
      </c>
    </row>
    <row r="147" spans="1:22">
      <c r="A147" s="5"/>
      <c r="B147" s="1"/>
      <c r="D147" s="1"/>
      <c r="K147" s="1">
        <f t="shared" si="27"/>
        <v>0</v>
      </c>
      <c r="L147" s="1">
        <f t="shared" si="28"/>
        <v>0</v>
      </c>
      <c r="M147" s="1">
        <f t="shared" si="29"/>
        <v>0</v>
      </c>
      <c r="N147" s="1">
        <f t="shared" si="30"/>
        <v>0</v>
      </c>
      <c r="O147" s="1">
        <f t="shared" si="31"/>
        <v>0</v>
      </c>
      <c r="P147" s="1">
        <f t="shared" si="32"/>
        <v>0</v>
      </c>
      <c r="Q147" s="1">
        <f t="shared" si="33"/>
        <v>0</v>
      </c>
      <c r="R147" s="1">
        <f t="shared" si="34"/>
        <v>0</v>
      </c>
      <c r="S147" s="1">
        <f t="shared" si="35"/>
        <v>0</v>
      </c>
      <c r="T147" s="1">
        <f t="shared" si="36"/>
        <v>0</v>
      </c>
      <c r="U147" s="1">
        <f t="shared" si="37"/>
        <v>0</v>
      </c>
      <c r="V147" s="1">
        <f t="shared" si="38"/>
        <v>0</v>
      </c>
    </row>
    <row r="148" spans="1:22">
      <c r="A148" s="5"/>
      <c r="B148" s="1"/>
      <c r="D148" s="1"/>
      <c r="K148" s="1">
        <f t="shared" si="27"/>
        <v>0</v>
      </c>
      <c r="L148" s="1">
        <f t="shared" si="28"/>
        <v>0</v>
      </c>
      <c r="M148" s="1">
        <f t="shared" si="29"/>
        <v>0</v>
      </c>
      <c r="N148" s="1">
        <f t="shared" si="30"/>
        <v>0</v>
      </c>
      <c r="O148" s="1">
        <f t="shared" si="31"/>
        <v>0</v>
      </c>
      <c r="P148" s="1">
        <f t="shared" si="32"/>
        <v>0</v>
      </c>
      <c r="Q148" s="1">
        <f t="shared" si="33"/>
        <v>0</v>
      </c>
      <c r="R148" s="1">
        <f t="shared" si="34"/>
        <v>0</v>
      </c>
      <c r="S148" s="1">
        <f t="shared" si="35"/>
        <v>0</v>
      </c>
      <c r="T148" s="1">
        <f t="shared" si="36"/>
        <v>0</v>
      </c>
      <c r="U148" s="1">
        <f t="shared" si="37"/>
        <v>0</v>
      </c>
      <c r="V148" s="1">
        <f t="shared" si="38"/>
        <v>0</v>
      </c>
    </row>
    <row r="149" spans="1:22">
      <c r="A149" s="5"/>
      <c r="B149" s="1"/>
      <c r="D149" s="1"/>
      <c r="K149" s="1">
        <f t="shared" si="27"/>
        <v>0</v>
      </c>
      <c r="L149" s="1">
        <f t="shared" si="28"/>
        <v>0</v>
      </c>
      <c r="M149" s="1">
        <f t="shared" si="29"/>
        <v>0</v>
      </c>
      <c r="N149" s="1">
        <f t="shared" si="30"/>
        <v>0</v>
      </c>
      <c r="O149" s="1">
        <f t="shared" si="31"/>
        <v>0</v>
      </c>
      <c r="P149" s="1">
        <f t="shared" si="32"/>
        <v>0</v>
      </c>
      <c r="Q149" s="1">
        <f t="shared" si="33"/>
        <v>0</v>
      </c>
      <c r="R149" s="1">
        <f t="shared" si="34"/>
        <v>0</v>
      </c>
      <c r="S149" s="1">
        <f t="shared" si="35"/>
        <v>0</v>
      </c>
      <c r="T149" s="1">
        <f t="shared" si="36"/>
        <v>0</v>
      </c>
      <c r="U149" s="1">
        <f t="shared" si="37"/>
        <v>0</v>
      </c>
      <c r="V149" s="1">
        <f t="shared" si="38"/>
        <v>0</v>
      </c>
    </row>
    <row r="150" spans="1:22">
      <c r="A150" s="5"/>
      <c r="B150" s="1"/>
      <c r="D150" s="1"/>
      <c r="K150" s="1">
        <f t="shared" si="27"/>
        <v>0</v>
      </c>
      <c r="L150" s="1">
        <f t="shared" si="28"/>
        <v>0</v>
      </c>
      <c r="M150" s="1">
        <f t="shared" si="29"/>
        <v>0</v>
      </c>
      <c r="N150" s="1">
        <f t="shared" si="30"/>
        <v>0</v>
      </c>
      <c r="O150" s="1">
        <f t="shared" si="31"/>
        <v>0</v>
      </c>
      <c r="P150" s="1">
        <f t="shared" si="32"/>
        <v>0</v>
      </c>
      <c r="Q150" s="1">
        <f t="shared" si="33"/>
        <v>0</v>
      </c>
      <c r="R150" s="1">
        <f t="shared" si="34"/>
        <v>0</v>
      </c>
      <c r="S150" s="1">
        <f t="shared" si="35"/>
        <v>0</v>
      </c>
      <c r="T150" s="1">
        <f t="shared" si="36"/>
        <v>0</v>
      </c>
      <c r="U150" s="1">
        <f t="shared" si="37"/>
        <v>0</v>
      </c>
      <c r="V150" s="1">
        <f t="shared" si="38"/>
        <v>0</v>
      </c>
    </row>
    <row r="151" spans="1:22">
      <c r="A151" s="5"/>
      <c r="B151" s="1"/>
      <c r="D151" s="1"/>
      <c r="K151" s="1">
        <f t="shared" si="27"/>
        <v>0</v>
      </c>
      <c r="L151" s="1">
        <f t="shared" si="28"/>
        <v>0</v>
      </c>
      <c r="M151" s="1">
        <f t="shared" si="29"/>
        <v>0</v>
      </c>
      <c r="N151" s="1">
        <f t="shared" si="30"/>
        <v>0</v>
      </c>
      <c r="O151" s="1">
        <f t="shared" si="31"/>
        <v>0</v>
      </c>
      <c r="P151" s="1">
        <f t="shared" si="32"/>
        <v>0</v>
      </c>
      <c r="Q151" s="1">
        <f t="shared" si="33"/>
        <v>0</v>
      </c>
      <c r="R151" s="1">
        <f t="shared" si="34"/>
        <v>0</v>
      </c>
      <c r="S151" s="1">
        <f t="shared" si="35"/>
        <v>0</v>
      </c>
      <c r="T151" s="1">
        <f t="shared" si="36"/>
        <v>0</v>
      </c>
      <c r="U151" s="1">
        <f t="shared" si="37"/>
        <v>0</v>
      </c>
      <c r="V151" s="1">
        <f t="shared" si="38"/>
        <v>0</v>
      </c>
    </row>
    <row r="152" spans="1:22">
      <c r="A152" s="5"/>
      <c r="B152" s="1"/>
      <c r="D152" s="1"/>
      <c r="K152" s="1">
        <f t="shared" si="27"/>
        <v>0</v>
      </c>
      <c r="L152" s="1">
        <f t="shared" si="28"/>
        <v>0</v>
      </c>
      <c r="M152" s="1">
        <f t="shared" si="29"/>
        <v>0</v>
      </c>
      <c r="N152" s="1">
        <f t="shared" si="30"/>
        <v>0</v>
      </c>
      <c r="O152" s="1">
        <f t="shared" si="31"/>
        <v>0</v>
      </c>
      <c r="P152" s="1">
        <f t="shared" si="32"/>
        <v>0</v>
      </c>
      <c r="Q152" s="1">
        <f t="shared" si="33"/>
        <v>0</v>
      </c>
      <c r="R152" s="1">
        <f t="shared" si="34"/>
        <v>0</v>
      </c>
      <c r="S152" s="1">
        <f t="shared" si="35"/>
        <v>0</v>
      </c>
      <c r="T152" s="1">
        <f t="shared" si="36"/>
        <v>0</v>
      </c>
      <c r="U152" s="1">
        <f t="shared" si="37"/>
        <v>0</v>
      </c>
      <c r="V152" s="1">
        <f t="shared" si="38"/>
        <v>0</v>
      </c>
    </row>
    <row r="153" spans="1:22">
      <c r="A153" s="5"/>
      <c r="B153" s="1"/>
      <c r="D153" s="1"/>
      <c r="K153" s="1">
        <f t="shared" si="27"/>
        <v>0</v>
      </c>
      <c r="L153" s="1">
        <f t="shared" si="28"/>
        <v>0</v>
      </c>
      <c r="M153" s="1">
        <f t="shared" si="29"/>
        <v>0</v>
      </c>
      <c r="N153" s="1">
        <f t="shared" si="30"/>
        <v>0</v>
      </c>
      <c r="O153" s="1">
        <f t="shared" si="31"/>
        <v>0</v>
      </c>
      <c r="P153" s="1">
        <f t="shared" si="32"/>
        <v>0</v>
      </c>
      <c r="Q153" s="1">
        <f t="shared" si="33"/>
        <v>0</v>
      </c>
      <c r="R153" s="1">
        <f t="shared" si="34"/>
        <v>0</v>
      </c>
      <c r="S153" s="1">
        <f t="shared" si="35"/>
        <v>0</v>
      </c>
      <c r="T153" s="1">
        <f t="shared" si="36"/>
        <v>0</v>
      </c>
      <c r="U153" s="1">
        <f t="shared" si="37"/>
        <v>0</v>
      </c>
      <c r="V153" s="1">
        <f t="shared" si="38"/>
        <v>0</v>
      </c>
    </row>
    <row r="154" spans="1:22">
      <c r="A154" s="5"/>
      <c r="B154" s="1"/>
      <c r="D154" s="1"/>
      <c r="K154" s="1">
        <f t="shared" si="27"/>
        <v>0</v>
      </c>
      <c r="L154" s="1">
        <f t="shared" si="28"/>
        <v>0</v>
      </c>
      <c r="M154" s="1">
        <f t="shared" si="29"/>
        <v>0</v>
      </c>
      <c r="N154" s="1">
        <f t="shared" si="30"/>
        <v>0</v>
      </c>
      <c r="O154" s="1">
        <f t="shared" si="31"/>
        <v>0</v>
      </c>
      <c r="P154" s="1">
        <f t="shared" si="32"/>
        <v>0</v>
      </c>
      <c r="Q154" s="1">
        <f t="shared" si="33"/>
        <v>0</v>
      </c>
      <c r="R154" s="1">
        <f t="shared" si="34"/>
        <v>0</v>
      </c>
      <c r="S154" s="1">
        <f t="shared" si="35"/>
        <v>0</v>
      </c>
      <c r="T154" s="1">
        <f t="shared" si="36"/>
        <v>0</v>
      </c>
      <c r="U154" s="1">
        <f t="shared" si="37"/>
        <v>0</v>
      </c>
      <c r="V154" s="1">
        <f t="shared" si="38"/>
        <v>0</v>
      </c>
    </row>
    <row r="155" spans="1:22">
      <c r="A155" s="5"/>
      <c r="B155" s="1"/>
      <c r="D155" s="1"/>
      <c r="K155" s="1">
        <f t="shared" si="27"/>
        <v>0</v>
      </c>
      <c r="L155" s="1">
        <f t="shared" si="28"/>
        <v>0</v>
      </c>
      <c r="M155" s="1">
        <f t="shared" si="29"/>
        <v>0</v>
      </c>
      <c r="N155" s="1">
        <f t="shared" si="30"/>
        <v>0</v>
      </c>
      <c r="O155" s="1">
        <f t="shared" si="31"/>
        <v>0</v>
      </c>
      <c r="P155" s="1">
        <f t="shared" si="32"/>
        <v>0</v>
      </c>
      <c r="Q155" s="1">
        <f t="shared" si="33"/>
        <v>0</v>
      </c>
      <c r="R155" s="1">
        <f t="shared" si="34"/>
        <v>0</v>
      </c>
      <c r="S155" s="1">
        <f t="shared" si="35"/>
        <v>0</v>
      </c>
      <c r="T155" s="1">
        <f t="shared" si="36"/>
        <v>0</v>
      </c>
      <c r="U155" s="1">
        <f t="shared" si="37"/>
        <v>0</v>
      </c>
      <c r="V155" s="1">
        <f t="shared" si="38"/>
        <v>0</v>
      </c>
    </row>
    <row r="156" spans="1:22">
      <c r="A156" s="5"/>
      <c r="B156" s="1"/>
      <c r="D156" s="1"/>
      <c r="K156" s="1">
        <f t="shared" si="27"/>
        <v>0</v>
      </c>
      <c r="L156" s="1">
        <f t="shared" si="28"/>
        <v>0</v>
      </c>
      <c r="M156" s="1">
        <f t="shared" si="29"/>
        <v>0</v>
      </c>
      <c r="N156" s="1">
        <f t="shared" si="30"/>
        <v>0</v>
      </c>
      <c r="O156" s="1">
        <f t="shared" si="31"/>
        <v>0</v>
      </c>
      <c r="P156" s="1">
        <f t="shared" si="32"/>
        <v>0</v>
      </c>
      <c r="Q156" s="1">
        <f t="shared" si="33"/>
        <v>0</v>
      </c>
      <c r="R156" s="1">
        <f t="shared" si="34"/>
        <v>0</v>
      </c>
      <c r="S156" s="1">
        <f t="shared" si="35"/>
        <v>0</v>
      </c>
      <c r="T156" s="1">
        <f t="shared" si="36"/>
        <v>0</v>
      </c>
      <c r="U156" s="1">
        <f t="shared" si="37"/>
        <v>0</v>
      </c>
      <c r="V156" s="1">
        <f t="shared" si="38"/>
        <v>0</v>
      </c>
    </row>
    <row r="157" spans="1:22">
      <c r="A157" s="5"/>
      <c r="B157" s="1"/>
      <c r="D157" s="1"/>
      <c r="K157" s="1">
        <f t="shared" si="27"/>
        <v>0</v>
      </c>
      <c r="L157" s="1">
        <f t="shared" si="28"/>
        <v>0</v>
      </c>
      <c r="M157" s="1">
        <f t="shared" si="29"/>
        <v>0</v>
      </c>
      <c r="N157" s="1">
        <f t="shared" si="30"/>
        <v>0</v>
      </c>
      <c r="O157" s="1">
        <f t="shared" si="31"/>
        <v>0</v>
      </c>
      <c r="P157" s="1">
        <f t="shared" si="32"/>
        <v>0</v>
      </c>
      <c r="Q157" s="1">
        <f t="shared" si="33"/>
        <v>0</v>
      </c>
      <c r="R157" s="1">
        <f t="shared" si="34"/>
        <v>0</v>
      </c>
      <c r="S157" s="1">
        <f t="shared" si="35"/>
        <v>0</v>
      </c>
      <c r="T157" s="1">
        <f t="shared" si="36"/>
        <v>0</v>
      </c>
      <c r="U157" s="1">
        <f t="shared" si="37"/>
        <v>0</v>
      </c>
      <c r="V157" s="1">
        <f t="shared" si="38"/>
        <v>0</v>
      </c>
    </row>
    <row r="158" spans="1:22">
      <c r="A158" s="5"/>
      <c r="B158" s="1"/>
      <c r="D158" s="1"/>
      <c r="K158" s="1">
        <f t="shared" si="27"/>
        <v>0</v>
      </c>
      <c r="L158" s="1">
        <f t="shared" si="28"/>
        <v>0</v>
      </c>
      <c r="M158" s="1">
        <f t="shared" si="29"/>
        <v>0</v>
      </c>
      <c r="N158" s="1">
        <f t="shared" si="30"/>
        <v>0</v>
      </c>
      <c r="O158" s="1">
        <f t="shared" si="31"/>
        <v>0</v>
      </c>
      <c r="P158" s="1">
        <f t="shared" si="32"/>
        <v>0</v>
      </c>
      <c r="Q158" s="1">
        <f t="shared" si="33"/>
        <v>0</v>
      </c>
      <c r="R158" s="1">
        <f t="shared" si="34"/>
        <v>0</v>
      </c>
      <c r="S158" s="1">
        <f t="shared" si="35"/>
        <v>0</v>
      </c>
      <c r="T158" s="1">
        <f t="shared" si="36"/>
        <v>0</v>
      </c>
      <c r="U158" s="1">
        <f t="shared" si="37"/>
        <v>0</v>
      </c>
      <c r="V158" s="1">
        <f t="shared" si="38"/>
        <v>0</v>
      </c>
    </row>
    <row r="159" spans="1:22">
      <c r="A159" s="5"/>
      <c r="B159" s="1"/>
      <c r="D159" s="1"/>
      <c r="K159" s="1">
        <f t="shared" si="27"/>
        <v>0</v>
      </c>
      <c r="L159" s="1">
        <f t="shared" si="28"/>
        <v>0</v>
      </c>
      <c r="M159" s="1">
        <f t="shared" si="29"/>
        <v>0</v>
      </c>
      <c r="N159" s="1">
        <f t="shared" si="30"/>
        <v>0</v>
      </c>
      <c r="O159" s="1">
        <f t="shared" si="31"/>
        <v>0</v>
      </c>
      <c r="P159" s="1">
        <f t="shared" si="32"/>
        <v>0</v>
      </c>
      <c r="Q159" s="1">
        <f t="shared" si="33"/>
        <v>0</v>
      </c>
      <c r="R159" s="1">
        <f t="shared" si="34"/>
        <v>0</v>
      </c>
      <c r="S159" s="1">
        <f t="shared" si="35"/>
        <v>0</v>
      </c>
      <c r="T159" s="1">
        <f t="shared" si="36"/>
        <v>0</v>
      </c>
      <c r="U159" s="1">
        <f t="shared" si="37"/>
        <v>0</v>
      </c>
      <c r="V159" s="1">
        <f t="shared" si="38"/>
        <v>0</v>
      </c>
    </row>
    <row r="160" spans="1:22">
      <c r="A160" s="5"/>
      <c r="B160" s="1"/>
      <c r="D160" s="1"/>
      <c r="K160" s="1">
        <f t="shared" si="27"/>
        <v>0</v>
      </c>
      <c r="L160" s="1">
        <f t="shared" si="28"/>
        <v>0</v>
      </c>
      <c r="M160" s="1">
        <f t="shared" si="29"/>
        <v>0</v>
      </c>
      <c r="N160" s="1">
        <f t="shared" si="30"/>
        <v>0</v>
      </c>
      <c r="O160" s="1">
        <f t="shared" si="31"/>
        <v>0</v>
      </c>
      <c r="P160" s="1">
        <f t="shared" si="32"/>
        <v>0</v>
      </c>
      <c r="Q160" s="1">
        <f t="shared" si="33"/>
        <v>0</v>
      </c>
      <c r="R160" s="1">
        <f t="shared" si="34"/>
        <v>0</v>
      </c>
      <c r="S160" s="1">
        <f t="shared" si="35"/>
        <v>0</v>
      </c>
      <c r="T160" s="1">
        <f t="shared" si="36"/>
        <v>0</v>
      </c>
      <c r="U160" s="1">
        <f t="shared" si="37"/>
        <v>0</v>
      </c>
      <c r="V160" s="1">
        <f t="shared" si="38"/>
        <v>0</v>
      </c>
    </row>
    <row r="161" spans="1:22">
      <c r="A161" s="5"/>
      <c r="B161" s="1"/>
      <c r="D161" s="1"/>
      <c r="K161" s="1">
        <f t="shared" si="27"/>
        <v>0</v>
      </c>
      <c r="L161" s="1">
        <f t="shared" si="28"/>
        <v>0</v>
      </c>
      <c r="M161" s="1">
        <f t="shared" si="29"/>
        <v>0</v>
      </c>
      <c r="N161" s="1">
        <f t="shared" si="30"/>
        <v>0</v>
      </c>
      <c r="O161" s="1">
        <f t="shared" si="31"/>
        <v>0</v>
      </c>
      <c r="P161" s="1">
        <f t="shared" si="32"/>
        <v>0</v>
      </c>
      <c r="Q161" s="1">
        <f t="shared" si="33"/>
        <v>0</v>
      </c>
      <c r="R161" s="1">
        <f t="shared" si="34"/>
        <v>0</v>
      </c>
      <c r="S161" s="1">
        <f t="shared" si="35"/>
        <v>0</v>
      </c>
      <c r="T161" s="1">
        <f t="shared" si="36"/>
        <v>0</v>
      </c>
      <c r="U161" s="1">
        <f t="shared" si="37"/>
        <v>0</v>
      </c>
      <c r="V161" s="1">
        <f t="shared" si="38"/>
        <v>0</v>
      </c>
    </row>
    <row r="162" spans="1:22">
      <c r="A162" s="5"/>
      <c r="B162" s="1"/>
      <c r="D162" s="1"/>
      <c r="K162" s="1">
        <f t="shared" si="27"/>
        <v>0</v>
      </c>
      <c r="L162" s="1">
        <f t="shared" si="28"/>
        <v>0</v>
      </c>
      <c r="M162" s="1">
        <f t="shared" si="29"/>
        <v>0</v>
      </c>
      <c r="N162" s="1">
        <f t="shared" si="30"/>
        <v>0</v>
      </c>
      <c r="O162" s="1">
        <f t="shared" si="31"/>
        <v>0</v>
      </c>
      <c r="P162" s="1">
        <f t="shared" si="32"/>
        <v>0</v>
      </c>
      <c r="Q162" s="1">
        <f t="shared" si="33"/>
        <v>0</v>
      </c>
      <c r="R162" s="1">
        <f t="shared" si="34"/>
        <v>0</v>
      </c>
      <c r="S162" s="1">
        <f t="shared" si="35"/>
        <v>0</v>
      </c>
      <c r="T162" s="1">
        <f t="shared" si="36"/>
        <v>0</v>
      </c>
      <c r="U162" s="1">
        <f t="shared" si="37"/>
        <v>0</v>
      </c>
      <c r="V162" s="1">
        <f t="shared" si="38"/>
        <v>0</v>
      </c>
    </row>
    <row r="163" spans="1:22">
      <c r="A163" s="5"/>
      <c r="B163" s="1"/>
      <c r="D163" s="1"/>
      <c r="K163" s="1">
        <f t="shared" si="27"/>
        <v>0</v>
      </c>
      <c r="L163" s="1">
        <f t="shared" si="28"/>
        <v>0</v>
      </c>
      <c r="M163" s="1">
        <f t="shared" si="29"/>
        <v>0</v>
      </c>
      <c r="N163" s="1">
        <f t="shared" si="30"/>
        <v>0</v>
      </c>
      <c r="O163" s="1">
        <f t="shared" si="31"/>
        <v>0</v>
      </c>
      <c r="P163" s="1">
        <f t="shared" si="32"/>
        <v>0</v>
      </c>
      <c r="Q163" s="1">
        <f t="shared" si="33"/>
        <v>0</v>
      </c>
      <c r="R163" s="1">
        <f t="shared" si="34"/>
        <v>0</v>
      </c>
      <c r="S163" s="1">
        <f t="shared" si="35"/>
        <v>0</v>
      </c>
      <c r="T163" s="1">
        <f t="shared" si="36"/>
        <v>0</v>
      </c>
      <c r="U163" s="1">
        <f t="shared" si="37"/>
        <v>0</v>
      </c>
      <c r="V163" s="1">
        <f t="shared" si="38"/>
        <v>0</v>
      </c>
    </row>
    <row r="164" spans="1:22">
      <c r="A164" s="5"/>
      <c r="B164" s="1"/>
      <c r="D164" s="1"/>
      <c r="K164" s="1">
        <f t="shared" si="27"/>
        <v>0</v>
      </c>
      <c r="L164" s="1">
        <f t="shared" si="28"/>
        <v>0</v>
      </c>
      <c r="M164" s="1">
        <f t="shared" si="29"/>
        <v>0</v>
      </c>
      <c r="N164" s="1">
        <f t="shared" si="30"/>
        <v>0</v>
      </c>
      <c r="O164" s="1">
        <f t="shared" si="31"/>
        <v>0</v>
      </c>
      <c r="P164" s="1">
        <f t="shared" si="32"/>
        <v>0</v>
      </c>
      <c r="Q164" s="1">
        <f t="shared" si="33"/>
        <v>0</v>
      </c>
      <c r="R164" s="1">
        <f t="shared" si="34"/>
        <v>0</v>
      </c>
      <c r="S164" s="1">
        <f t="shared" si="35"/>
        <v>0</v>
      </c>
      <c r="T164" s="1">
        <f t="shared" si="36"/>
        <v>0</v>
      </c>
      <c r="U164" s="1">
        <f t="shared" si="37"/>
        <v>0</v>
      </c>
      <c r="V164" s="1">
        <f t="shared" si="38"/>
        <v>0</v>
      </c>
    </row>
    <row r="165" spans="1:22">
      <c r="A165" s="5"/>
      <c r="B165" s="1"/>
      <c r="D165" s="1"/>
      <c r="K165" s="1">
        <f t="shared" si="27"/>
        <v>0</v>
      </c>
      <c r="L165" s="1">
        <f t="shared" si="28"/>
        <v>0</v>
      </c>
      <c r="M165" s="1">
        <f t="shared" si="29"/>
        <v>0</v>
      </c>
      <c r="N165" s="1">
        <f t="shared" si="30"/>
        <v>0</v>
      </c>
      <c r="O165" s="1">
        <f t="shared" si="31"/>
        <v>0</v>
      </c>
      <c r="P165" s="1">
        <f t="shared" si="32"/>
        <v>0</v>
      </c>
      <c r="Q165" s="1">
        <f t="shared" si="33"/>
        <v>0</v>
      </c>
      <c r="R165" s="1">
        <f t="shared" si="34"/>
        <v>0</v>
      </c>
      <c r="S165" s="1">
        <f t="shared" si="35"/>
        <v>0</v>
      </c>
      <c r="T165" s="1">
        <f t="shared" si="36"/>
        <v>0</v>
      </c>
      <c r="U165" s="1">
        <f t="shared" si="37"/>
        <v>0</v>
      </c>
      <c r="V165" s="1">
        <f t="shared" si="38"/>
        <v>0</v>
      </c>
    </row>
    <row r="166" spans="1:22">
      <c r="A166" s="5"/>
      <c r="B166" s="1"/>
      <c r="D166" s="1"/>
      <c r="K166" s="1">
        <f t="shared" si="27"/>
        <v>0</v>
      </c>
      <c r="L166" s="1">
        <f t="shared" si="28"/>
        <v>0</v>
      </c>
      <c r="M166" s="1">
        <f t="shared" si="29"/>
        <v>0</v>
      </c>
      <c r="N166" s="1">
        <f t="shared" si="30"/>
        <v>0</v>
      </c>
      <c r="O166" s="1">
        <f t="shared" si="31"/>
        <v>0</v>
      </c>
      <c r="P166" s="1">
        <f t="shared" si="32"/>
        <v>0</v>
      </c>
      <c r="Q166" s="1">
        <f t="shared" si="33"/>
        <v>0</v>
      </c>
      <c r="R166" s="1">
        <f t="shared" si="34"/>
        <v>0</v>
      </c>
      <c r="S166" s="1">
        <f t="shared" si="35"/>
        <v>0</v>
      </c>
      <c r="T166" s="1">
        <f t="shared" si="36"/>
        <v>0</v>
      </c>
      <c r="U166" s="1">
        <f t="shared" si="37"/>
        <v>0</v>
      </c>
      <c r="V166" s="1">
        <f t="shared" si="38"/>
        <v>0</v>
      </c>
    </row>
    <row r="167" spans="1:22">
      <c r="A167" s="5"/>
      <c r="B167" s="1"/>
      <c r="D167" s="1"/>
      <c r="K167" s="1">
        <f t="shared" si="27"/>
        <v>0</v>
      </c>
      <c r="L167" s="1">
        <f t="shared" si="28"/>
        <v>0</v>
      </c>
      <c r="M167" s="1">
        <f t="shared" si="29"/>
        <v>0</v>
      </c>
      <c r="N167" s="1">
        <f t="shared" si="30"/>
        <v>0</v>
      </c>
      <c r="O167" s="1">
        <f t="shared" si="31"/>
        <v>0</v>
      </c>
      <c r="P167" s="1">
        <f t="shared" si="32"/>
        <v>0</v>
      </c>
      <c r="Q167" s="1">
        <f t="shared" si="33"/>
        <v>0</v>
      </c>
      <c r="R167" s="1">
        <f t="shared" si="34"/>
        <v>0</v>
      </c>
      <c r="S167" s="1">
        <f t="shared" si="35"/>
        <v>0</v>
      </c>
      <c r="T167" s="1">
        <f t="shared" si="36"/>
        <v>0</v>
      </c>
      <c r="U167" s="1">
        <f t="shared" si="37"/>
        <v>0</v>
      </c>
      <c r="V167" s="1">
        <f t="shared" si="38"/>
        <v>0</v>
      </c>
    </row>
    <row r="168" spans="1:22">
      <c r="A168" s="5"/>
      <c r="B168" s="1"/>
      <c r="D168" s="1"/>
      <c r="K168" s="1">
        <f t="shared" si="27"/>
        <v>0</v>
      </c>
      <c r="L168" s="1">
        <f t="shared" si="28"/>
        <v>0</v>
      </c>
      <c r="M168" s="1">
        <f t="shared" si="29"/>
        <v>0</v>
      </c>
      <c r="N168" s="1">
        <f t="shared" si="30"/>
        <v>0</v>
      </c>
      <c r="O168" s="1">
        <f t="shared" si="31"/>
        <v>0</v>
      </c>
      <c r="P168" s="1">
        <f t="shared" si="32"/>
        <v>0</v>
      </c>
      <c r="Q168" s="1">
        <f t="shared" si="33"/>
        <v>0</v>
      </c>
      <c r="R168" s="1">
        <f t="shared" si="34"/>
        <v>0</v>
      </c>
      <c r="S168" s="1">
        <f t="shared" si="35"/>
        <v>0</v>
      </c>
      <c r="T168" s="1">
        <f t="shared" si="36"/>
        <v>0</v>
      </c>
      <c r="U168" s="1">
        <f t="shared" si="37"/>
        <v>0</v>
      </c>
      <c r="V168" s="1">
        <f t="shared" si="38"/>
        <v>0</v>
      </c>
    </row>
    <row r="169" spans="1:22">
      <c r="A169" s="5"/>
      <c r="B169" s="1"/>
      <c r="D169" s="1"/>
      <c r="K169" s="1">
        <f t="shared" si="27"/>
        <v>0</v>
      </c>
      <c r="L169" s="1">
        <f t="shared" si="28"/>
        <v>0</v>
      </c>
      <c r="M169" s="1">
        <f t="shared" si="29"/>
        <v>0</v>
      </c>
      <c r="N169" s="1">
        <f t="shared" si="30"/>
        <v>0</v>
      </c>
      <c r="O169" s="1">
        <f t="shared" si="31"/>
        <v>0</v>
      </c>
      <c r="P169" s="1">
        <f t="shared" si="32"/>
        <v>0</v>
      </c>
      <c r="Q169" s="1">
        <f t="shared" si="33"/>
        <v>0</v>
      </c>
      <c r="R169" s="1">
        <f t="shared" si="34"/>
        <v>0</v>
      </c>
      <c r="S169" s="1">
        <f t="shared" si="35"/>
        <v>0</v>
      </c>
      <c r="T169" s="1">
        <f t="shared" si="36"/>
        <v>0</v>
      </c>
      <c r="U169" s="1">
        <f t="shared" si="37"/>
        <v>0</v>
      </c>
      <c r="V169" s="1">
        <f t="shared" si="38"/>
        <v>0</v>
      </c>
    </row>
    <row r="170" spans="1:22">
      <c r="A170" s="5"/>
      <c r="B170" s="1"/>
      <c r="D170" s="1"/>
      <c r="K170" s="1">
        <f t="shared" si="27"/>
        <v>0</v>
      </c>
      <c r="L170" s="1">
        <f t="shared" si="28"/>
        <v>0</v>
      </c>
      <c r="M170" s="1">
        <f t="shared" si="29"/>
        <v>0</v>
      </c>
      <c r="N170" s="1">
        <f t="shared" si="30"/>
        <v>0</v>
      </c>
      <c r="O170" s="1">
        <f t="shared" si="31"/>
        <v>0</v>
      </c>
      <c r="P170" s="1">
        <f t="shared" si="32"/>
        <v>0</v>
      </c>
      <c r="Q170" s="1">
        <f t="shared" si="33"/>
        <v>0</v>
      </c>
      <c r="R170" s="1">
        <f t="shared" si="34"/>
        <v>0</v>
      </c>
      <c r="S170" s="1">
        <f t="shared" si="35"/>
        <v>0</v>
      </c>
      <c r="T170" s="1">
        <f t="shared" si="36"/>
        <v>0</v>
      </c>
      <c r="U170" s="1">
        <f t="shared" si="37"/>
        <v>0</v>
      </c>
      <c r="V170" s="1">
        <f t="shared" si="38"/>
        <v>0</v>
      </c>
    </row>
    <row r="171" spans="1:22">
      <c r="A171" s="5"/>
      <c r="B171" s="1"/>
      <c r="D171" s="1"/>
      <c r="K171" s="1">
        <f t="shared" si="27"/>
        <v>0</v>
      </c>
      <c r="L171" s="1">
        <f t="shared" si="28"/>
        <v>0</v>
      </c>
      <c r="M171" s="1">
        <f t="shared" si="29"/>
        <v>0</v>
      </c>
      <c r="N171" s="1">
        <f t="shared" si="30"/>
        <v>0</v>
      </c>
      <c r="O171" s="1">
        <f t="shared" si="31"/>
        <v>0</v>
      </c>
      <c r="P171" s="1">
        <f t="shared" si="32"/>
        <v>0</v>
      </c>
      <c r="Q171" s="1">
        <f t="shared" si="33"/>
        <v>0</v>
      </c>
      <c r="R171" s="1">
        <f t="shared" si="34"/>
        <v>0</v>
      </c>
      <c r="S171" s="1">
        <f t="shared" si="35"/>
        <v>0</v>
      </c>
      <c r="T171" s="1">
        <f t="shared" si="36"/>
        <v>0</v>
      </c>
      <c r="U171" s="1">
        <f t="shared" si="37"/>
        <v>0</v>
      </c>
      <c r="V171" s="1">
        <f t="shared" si="38"/>
        <v>0</v>
      </c>
    </row>
    <row r="172" spans="1:22">
      <c r="A172" s="5"/>
      <c r="B172" s="1"/>
      <c r="D172" s="1"/>
      <c r="K172" s="1">
        <f t="shared" si="27"/>
        <v>0</v>
      </c>
      <c r="L172" s="1">
        <f t="shared" si="28"/>
        <v>0</v>
      </c>
      <c r="M172" s="1">
        <f t="shared" si="29"/>
        <v>0</v>
      </c>
      <c r="N172" s="1">
        <f t="shared" si="30"/>
        <v>0</v>
      </c>
      <c r="O172" s="1">
        <f t="shared" si="31"/>
        <v>0</v>
      </c>
      <c r="P172" s="1">
        <f t="shared" si="32"/>
        <v>0</v>
      </c>
      <c r="Q172" s="1">
        <f t="shared" si="33"/>
        <v>0</v>
      </c>
      <c r="R172" s="1">
        <f t="shared" si="34"/>
        <v>0</v>
      </c>
      <c r="S172" s="1">
        <f t="shared" si="35"/>
        <v>0</v>
      </c>
      <c r="T172" s="1">
        <f t="shared" si="36"/>
        <v>0</v>
      </c>
      <c r="U172" s="1">
        <f t="shared" si="37"/>
        <v>0</v>
      </c>
      <c r="V172" s="1">
        <f t="shared" si="38"/>
        <v>0</v>
      </c>
    </row>
    <row r="173" spans="1:22">
      <c r="A173" s="5"/>
      <c r="B173" s="1"/>
      <c r="D173" s="1"/>
      <c r="K173" s="1">
        <f t="shared" si="27"/>
        <v>0</v>
      </c>
      <c r="L173" s="1">
        <f t="shared" si="28"/>
        <v>0</v>
      </c>
      <c r="M173" s="1">
        <f t="shared" si="29"/>
        <v>0</v>
      </c>
      <c r="N173" s="1">
        <f t="shared" si="30"/>
        <v>0</v>
      </c>
      <c r="O173" s="1">
        <f t="shared" si="31"/>
        <v>0</v>
      </c>
      <c r="P173" s="1">
        <f t="shared" si="32"/>
        <v>0</v>
      </c>
      <c r="Q173" s="1">
        <f t="shared" si="33"/>
        <v>0</v>
      </c>
      <c r="R173" s="1">
        <f t="shared" si="34"/>
        <v>0</v>
      </c>
      <c r="S173" s="1">
        <f t="shared" si="35"/>
        <v>0</v>
      </c>
      <c r="T173" s="1">
        <f t="shared" si="36"/>
        <v>0</v>
      </c>
      <c r="U173" s="1">
        <f t="shared" si="37"/>
        <v>0</v>
      </c>
      <c r="V173" s="1">
        <f t="shared" si="38"/>
        <v>0</v>
      </c>
    </row>
    <row r="174" spans="1:22">
      <c r="A174" s="5"/>
      <c r="B174" s="1"/>
      <c r="D174" s="1"/>
      <c r="K174" s="1">
        <f t="shared" si="27"/>
        <v>0</v>
      </c>
      <c r="L174" s="1">
        <f t="shared" si="28"/>
        <v>0</v>
      </c>
      <c r="M174" s="1">
        <f t="shared" si="29"/>
        <v>0</v>
      </c>
      <c r="N174" s="1">
        <f t="shared" si="30"/>
        <v>0</v>
      </c>
      <c r="O174" s="1">
        <f t="shared" si="31"/>
        <v>0</v>
      </c>
      <c r="P174" s="1">
        <f t="shared" si="32"/>
        <v>0</v>
      </c>
      <c r="Q174" s="1">
        <f t="shared" si="33"/>
        <v>0</v>
      </c>
      <c r="R174" s="1">
        <f t="shared" si="34"/>
        <v>0</v>
      </c>
      <c r="S174" s="1">
        <f t="shared" si="35"/>
        <v>0</v>
      </c>
      <c r="T174" s="1">
        <f t="shared" si="36"/>
        <v>0</v>
      </c>
      <c r="U174" s="1">
        <f t="shared" si="37"/>
        <v>0</v>
      </c>
      <c r="V174" s="1">
        <f t="shared" si="38"/>
        <v>0</v>
      </c>
    </row>
    <row r="175" spans="1:22">
      <c r="A175" s="5"/>
      <c r="B175" s="1"/>
      <c r="D175" s="1"/>
      <c r="K175" s="1">
        <f t="shared" si="27"/>
        <v>0</v>
      </c>
      <c r="L175" s="1">
        <f t="shared" si="28"/>
        <v>0</v>
      </c>
      <c r="M175" s="1">
        <f t="shared" si="29"/>
        <v>0</v>
      </c>
      <c r="N175" s="1">
        <f t="shared" si="30"/>
        <v>0</v>
      </c>
      <c r="O175" s="1">
        <f t="shared" si="31"/>
        <v>0</v>
      </c>
      <c r="P175" s="1">
        <f t="shared" si="32"/>
        <v>0</v>
      </c>
      <c r="Q175" s="1">
        <f t="shared" si="33"/>
        <v>0</v>
      </c>
      <c r="R175" s="1">
        <f t="shared" si="34"/>
        <v>0</v>
      </c>
      <c r="S175" s="1">
        <f t="shared" si="35"/>
        <v>0</v>
      </c>
      <c r="T175" s="1">
        <f t="shared" si="36"/>
        <v>0</v>
      </c>
      <c r="U175" s="1">
        <f t="shared" si="37"/>
        <v>0</v>
      </c>
      <c r="V175" s="1">
        <f t="shared" si="38"/>
        <v>0</v>
      </c>
    </row>
    <row r="176" spans="1:22">
      <c r="A176" s="5"/>
      <c r="B176" s="1"/>
      <c r="D176" s="1"/>
      <c r="K176" s="1">
        <f t="shared" si="27"/>
        <v>0</v>
      </c>
      <c r="L176" s="1">
        <f t="shared" si="28"/>
        <v>0</v>
      </c>
      <c r="M176" s="1">
        <f t="shared" si="29"/>
        <v>0</v>
      </c>
      <c r="N176" s="1">
        <f t="shared" si="30"/>
        <v>0</v>
      </c>
      <c r="O176" s="1">
        <f t="shared" si="31"/>
        <v>0</v>
      </c>
      <c r="P176" s="1">
        <f t="shared" si="32"/>
        <v>0</v>
      </c>
      <c r="Q176" s="1">
        <f t="shared" si="33"/>
        <v>0</v>
      </c>
      <c r="R176" s="1">
        <f t="shared" si="34"/>
        <v>0</v>
      </c>
      <c r="S176" s="1">
        <f t="shared" si="35"/>
        <v>0</v>
      </c>
      <c r="T176" s="1">
        <f t="shared" si="36"/>
        <v>0</v>
      </c>
      <c r="U176" s="1">
        <f t="shared" si="37"/>
        <v>0</v>
      </c>
      <c r="V176" s="1">
        <f t="shared" si="38"/>
        <v>0</v>
      </c>
    </row>
    <row r="177" spans="1:22">
      <c r="A177" s="5"/>
      <c r="B177" s="1"/>
      <c r="D177" s="1"/>
      <c r="K177" s="1">
        <f t="shared" si="27"/>
        <v>0</v>
      </c>
      <c r="L177" s="1">
        <f t="shared" si="28"/>
        <v>0</v>
      </c>
      <c r="M177" s="1">
        <f t="shared" si="29"/>
        <v>0</v>
      </c>
      <c r="N177" s="1">
        <f t="shared" si="30"/>
        <v>0</v>
      </c>
      <c r="O177" s="1">
        <f t="shared" si="31"/>
        <v>0</v>
      </c>
      <c r="P177" s="1">
        <f t="shared" si="32"/>
        <v>0</v>
      </c>
      <c r="Q177" s="1">
        <f t="shared" si="33"/>
        <v>0</v>
      </c>
      <c r="R177" s="1">
        <f t="shared" si="34"/>
        <v>0</v>
      </c>
      <c r="S177" s="1">
        <f t="shared" si="35"/>
        <v>0</v>
      </c>
      <c r="T177" s="1">
        <f t="shared" si="36"/>
        <v>0</v>
      </c>
      <c r="U177" s="1">
        <f t="shared" si="37"/>
        <v>0</v>
      </c>
      <c r="V177" s="1">
        <f t="shared" si="38"/>
        <v>0</v>
      </c>
    </row>
    <row r="178" spans="1:22">
      <c r="A178" s="5"/>
      <c r="B178" s="1"/>
      <c r="D178" s="1"/>
      <c r="K178" s="1">
        <f t="shared" si="27"/>
        <v>0</v>
      </c>
      <c r="L178" s="1">
        <f t="shared" si="28"/>
        <v>0</v>
      </c>
      <c r="M178" s="1">
        <f t="shared" si="29"/>
        <v>0</v>
      </c>
      <c r="N178" s="1">
        <f t="shared" si="30"/>
        <v>0</v>
      </c>
      <c r="O178" s="1">
        <f t="shared" si="31"/>
        <v>0</v>
      </c>
      <c r="P178" s="1">
        <f t="shared" si="32"/>
        <v>0</v>
      </c>
      <c r="Q178" s="1">
        <f t="shared" si="33"/>
        <v>0</v>
      </c>
      <c r="R178" s="1">
        <f t="shared" si="34"/>
        <v>0</v>
      </c>
      <c r="S178" s="1">
        <f t="shared" si="35"/>
        <v>0</v>
      </c>
      <c r="T178" s="1">
        <f t="shared" si="36"/>
        <v>0</v>
      </c>
      <c r="U178" s="1">
        <f t="shared" si="37"/>
        <v>0</v>
      </c>
      <c r="V178" s="1">
        <f t="shared" si="38"/>
        <v>0</v>
      </c>
    </row>
    <row r="179" spans="1:22">
      <c r="A179" s="5"/>
      <c r="B179" s="1"/>
      <c r="D179" s="1"/>
      <c r="K179" s="1">
        <f t="shared" si="27"/>
        <v>0</v>
      </c>
      <c r="L179" s="1">
        <f t="shared" si="28"/>
        <v>0</v>
      </c>
      <c r="M179" s="1">
        <f t="shared" si="29"/>
        <v>0</v>
      </c>
      <c r="N179" s="1">
        <f t="shared" si="30"/>
        <v>0</v>
      </c>
      <c r="O179" s="1">
        <f t="shared" si="31"/>
        <v>0</v>
      </c>
      <c r="P179" s="1">
        <f t="shared" si="32"/>
        <v>0</v>
      </c>
      <c r="Q179" s="1">
        <f t="shared" si="33"/>
        <v>0</v>
      </c>
      <c r="R179" s="1">
        <f t="shared" si="34"/>
        <v>0</v>
      </c>
      <c r="S179" s="1">
        <f t="shared" si="35"/>
        <v>0</v>
      </c>
      <c r="T179" s="1">
        <f t="shared" si="36"/>
        <v>0</v>
      </c>
      <c r="U179" s="1">
        <f t="shared" si="37"/>
        <v>0</v>
      </c>
      <c r="V179" s="1">
        <f t="shared" si="38"/>
        <v>0</v>
      </c>
    </row>
    <row r="180" spans="1:22">
      <c r="A180" s="5"/>
      <c r="B180" s="1"/>
      <c r="D180" s="1"/>
      <c r="K180" s="1">
        <f t="shared" si="27"/>
        <v>0</v>
      </c>
      <c r="L180" s="1">
        <f t="shared" si="28"/>
        <v>0</v>
      </c>
      <c r="M180" s="1">
        <f t="shared" si="29"/>
        <v>0</v>
      </c>
      <c r="N180" s="1">
        <f t="shared" si="30"/>
        <v>0</v>
      </c>
      <c r="O180" s="1">
        <f t="shared" si="31"/>
        <v>0</v>
      </c>
      <c r="P180" s="1">
        <f t="shared" si="32"/>
        <v>0</v>
      </c>
      <c r="Q180" s="1">
        <f t="shared" si="33"/>
        <v>0</v>
      </c>
      <c r="R180" s="1">
        <f t="shared" si="34"/>
        <v>0</v>
      </c>
      <c r="S180" s="1">
        <f t="shared" si="35"/>
        <v>0</v>
      </c>
      <c r="T180" s="1">
        <f t="shared" si="36"/>
        <v>0</v>
      </c>
      <c r="U180" s="1">
        <f t="shared" si="37"/>
        <v>0</v>
      </c>
      <c r="V180" s="1">
        <f t="shared" si="38"/>
        <v>0</v>
      </c>
    </row>
    <row r="181" spans="1:22">
      <c r="K181" s="1">
        <f t="shared" si="27"/>
        <v>0</v>
      </c>
    </row>
    <row r="182" spans="1:22">
      <c r="K182" s="1">
        <f t="shared" si="27"/>
        <v>0</v>
      </c>
    </row>
    <row r="183" spans="1:22">
      <c r="K183" s="1">
        <f t="shared" si="27"/>
        <v>0</v>
      </c>
    </row>
    <row r="184" spans="1:22">
      <c r="K184" s="1">
        <f t="shared" si="27"/>
        <v>0</v>
      </c>
    </row>
    <row r="185" spans="1:22">
      <c r="K185" s="1">
        <f t="shared" si="27"/>
        <v>0</v>
      </c>
    </row>
    <row r="186" spans="1:22">
      <c r="K186" s="1">
        <f t="shared" si="27"/>
        <v>0</v>
      </c>
    </row>
    <row r="187" spans="1:22">
      <c r="K187" s="1">
        <f t="shared" si="27"/>
        <v>0</v>
      </c>
    </row>
    <row r="188" spans="1:22">
      <c r="K188" s="1">
        <f t="shared" si="27"/>
        <v>0</v>
      </c>
    </row>
    <row r="189" spans="1:22">
      <c r="K189" s="1">
        <f t="shared" si="27"/>
        <v>0</v>
      </c>
    </row>
    <row r="190" spans="1:22">
      <c r="K190" s="1">
        <f t="shared" si="27"/>
        <v>0</v>
      </c>
    </row>
    <row r="191" spans="1:22">
      <c r="K191" s="1">
        <f t="shared" si="27"/>
        <v>0</v>
      </c>
    </row>
    <row r="192" spans="1:22">
      <c r="K192" s="1">
        <f t="shared" si="27"/>
        <v>0</v>
      </c>
    </row>
    <row r="193" spans="11:11">
      <c r="K193" s="1">
        <f t="shared" si="27"/>
        <v>0</v>
      </c>
    </row>
    <row r="194" spans="11:11">
      <c r="K194" s="1">
        <f t="shared" si="27"/>
        <v>0</v>
      </c>
    </row>
    <row r="195" spans="11:11">
      <c r="K195" s="1">
        <f>IF(E195="lojas",D195,0)</f>
        <v>0</v>
      </c>
    </row>
    <row r="196" spans="11:11">
      <c r="K196" s="1">
        <f>IF(E196="lojas",D196,0)</f>
        <v>0</v>
      </c>
    </row>
    <row r="197" spans="11:11">
      <c r="K197" s="1">
        <f>IF(E197="lojas",D197,0)</f>
        <v>0</v>
      </c>
    </row>
    <row r="198" spans="11:11">
      <c r="K198" s="1">
        <f>IF(E198="lojas",D198,0)</f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99"/>
  <sheetViews>
    <sheetView workbookViewId="0">
      <selection activeCell="G51" sqref="G51"/>
    </sheetView>
  </sheetViews>
  <sheetFormatPr defaultRowHeight="15"/>
  <cols>
    <col min="2" max="2" width="12.140625" bestFit="1" customWidth="1"/>
    <col min="4" max="4" width="10.5703125" bestFit="1" customWidth="1"/>
    <col min="7" max="8" width="12.140625" bestFit="1" customWidth="1"/>
    <col min="9" max="9" width="13.5703125" bestFit="1" customWidth="1"/>
    <col min="11" max="11" width="10.5703125" bestFit="1" customWidth="1"/>
  </cols>
  <sheetData>
    <row r="1" spans="1:22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</row>
    <row r="2" spans="1:22">
      <c r="A2" s="5">
        <v>39934</v>
      </c>
      <c r="B2" s="4"/>
      <c r="D2" s="1">
        <v>19.899999999999999</v>
      </c>
      <c r="E2" t="s">
        <v>20</v>
      </c>
      <c r="F2" t="s">
        <v>13</v>
      </c>
      <c r="G2" s="6" t="s">
        <v>1</v>
      </c>
      <c r="H2" s="6" t="s">
        <v>0</v>
      </c>
      <c r="I2" s="6"/>
      <c r="K2" s="1">
        <f>IF(E2="lojas",D2,0)</f>
        <v>19.899999999999999</v>
      </c>
      <c r="L2" s="1">
        <f>IF(E2="lanhouse",D2,0)</f>
        <v>0</v>
      </c>
      <c r="M2" s="1">
        <f>IF(E2="celular",D2,0)</f>
        <v>0</v>
      </c>
      <c r="N2" s="1">
        <f>IF(F2="caixa",D2,0)</f>
        <v>0</v>
      </c>
      <c r="O2" s="1">
        <f>IF(F2="bb",D2,0)</f>
        <v>0</v>
      </c>
      <c r="P2" s="1">
        <f>IF(F2="bradesco",D2,0)</f>
        <v>0</v>
      </c>
      <c r="Q2" s="1">
        <f>IF(F2="banco real",D2,0)</f>
        <v>19.899999999999999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</row>
    <row r="3" spans="1:22" ht="15.75">
      <c r="A3" s="5">
        <v>39934</v>
      </c>
      <c r="B3" s="4"/>
      <c r="D3" s="1">
        <v>24.9</v>
      </c>
      <c r="E3" t="s">
        <v>20</v>
      </c>
      <c r="F3" t="s">
        <v>8</v>
      </c>
      <c r="G3" s="8">
        <f>SUM(D2:D180)</f>
        <v>4477.4200000000028</v>
      </c>
      <c r="H3" s="7">
        <f>SUM(B2:B180)</f>
        <v>1809.28</v>
      </c>
      <c r="I3" s="12">
        <f>SUM(G3-H3)</f>
        <v>2668.1400000000031</v>
      </c>
      <c r="K3" s="1">
        <f t="shared" ref="K3:K66" si="0">IF(E3="lojas",D3,0)</f>
        <v>24.9</v>
      </c>
      <c r="L3" s="1">
        <f>IF(E3="lanhouse",D3,0)</f>
        <v>0</v>
      </c>
      <c r="M3" s="1">
        <f>IF(E3="celular",D3,0)</f>
        <v>0</v>
      </c>
      <c r="N3" s="1">
        <f t="shared" ref="N3:N66" si="1">IF(F3="caixa",D3,0)</f>
        <v>0</v>
      </c>
      <c r="O3" s="1">
        <f>IF(F3="bb",D3,0)</f>
        <v>0</v>
      </c>
      <c r="P3" s="1">
        <f t="shared" ref="P3:P66" si="2">IF(F3="bradesco",D3,0)</f>
        <v>0</v>
      </c>
      <c r="Q3" s="1">
        <f t="shared" ref="Q3:Q66" si="3">IF(F3="banco real",D3,0)</f>
        <v>0</v>
      </c>
      <c r="R3" s="1">
        <f t="shared" ref="R3:R66" si="4">IF(F3="itau",D3,0)</f>
        <v>24.9</v>
      </c>
      <c r="S3" s="1">
        <f t="shared" ref="S3:S66" si="5">IF(F3="pseg",D3,0)</f>
        <v>0</v>
      </c>
      <c r="T3" s="1">
        <f t="shared" ref="T3:T66" si="6">IF(C3="pessoal",B3,0)</f>
        <v>0</v>
      </c>
      <c r="U3" s="1">
        <f>IF(E3="dominios",D3,0)</f>
        <v>0</v>
      </c>
      <c r="V3" s="1">
        <f t="shared" ref="V3:V66" si="7">IF(C3="publicidade",B3,0)</f>
        <v>0</v>
      </c>
    </row>
    <row r="4" spans="1:22">
      <c r="A4" s="5">
        <v>39935</v>
      </c>
      <c r="B4" s="1"/>
      <c r="D4" s="1">
        <v>9.9</v>
      </c>
      <c r="E4" t="s">
        <v>20</v>
      </c>
      <c r="F4" t="s">
        <v>8</v>
      </c>
      <c r="G4" t="s">
        <v>114</v>
      </c>
      <c r="H4" t="s">
        <v>1</v>
      </c>
      <c r="I4" t="s">
        <v>0</v>
      </c>
      <c r="K4" s="1">
        <f t="shared" si="0"/>
        <v>9.9</v>
      </c>
      <c r="L4" s="1">
        <f t="shared" ref="L4:L35" si="8">IF(G4="lanhouse",D4,0)</f>
        <v>0</v>
      </c>
      <c r="M4" s="1">
        <f t="shared" ref="M4:M35" si="9">IF(G4="celular",D4,0)</f>
        <v>0</v>
      </c>
      <c r="N4" s="1">
        <f t="shared" si="1"/>
        <v>0</v>
      </c>
      <c r="O4" s="1">
        <f t="shared" ref="O4:O66" si="10">IF(F4="bb",D4,0)</f>
        <v>0</v>
      </c>
      <c r="P4" s="1">
        <f t="shared" si="2"/>
        <v>0</v>
      </c>
      <c r="Q4" s="1">
        <f t="shared" si="3"/>
        <v>0</v>
      </c>
      <c r="R4" s="1">
        <f t="shared" si="4"/>
        <v>9.9</v>
      </c>
      <c r="S4" s="1">
        <f t="shared" si="5"/>
        <v>0</v>
      </c>
      <c r="T4" s="1">
        <f t="shared" si="6"/>
        <v>0</v>
      </c>
      <c r="U4" s="1">
        <f t="shared" ref="U4:U35" si="11">IF(G4="dominios",D4,0)</f>
        <v>0</v>
      </c>
      <c r="V4" s="1">
        <f t="shared" si="7"/>
        <v>0</v>
      </c>
    </row>
    <row r="5" spans="1:22">
      <c r="A5" s="5">
        <v>39936</v>
      </c>
      <c r="B5" s="1"/>
      <c r="D5" s="1">
        <v>24.9</v>
      </c>
      <c r="E5" t="s">
        <v>20</v>
      </c>
      <c r="F5" t="s">
        <v>6</v>
      </c>
      <c r="G5" t="s">
        <v>80</v>
      </c>
      <c r="H5" s="11">
        <f>SUM(L2:L180)</f>
        <v>0</v>
      </c>
      <c r="J5" s="17" t="s">
        <v>19</v>
      </c>
      <c r="K5" s="1">
        <f t="shared" si="0"/>
        <v>24.9</v>
      </c>
      <c r="L5" s="1">
        <f t="shared" si="8"/>
        <v>0</v>
      </c>
      <c r="M5" s="1">
        <f t="shared" si="9"/>
        <v>0</v>
      </c>
      <c r="N5" s="1">
        <f t="shared" si="1"/>
        <v>0</v>
      </c>
      <c r="O5" s="1">
        <f t="shared" si="10"/>
        <v>24.9</v>
      </c>
      <c r="P5" s="1">
        <f t="shared" si="2"/>
        <v>0</v>
      </c>
      <c r="Q5" s="1">
        <f t="shared" si="3"/>
        <v>0</v>
      </c>
      <c r="R5" s="1">
        <f t="shared" si="4"/>
        <v>0</v>
      </c>
      <c r="S5" s="1">
        <f t="shared" si="5"/>
        <v>0</v>
      </c>
      <c r="T5" s="1">
        <f t="shared" si="6"/>
        <v>0</v>
      </c>
      <c r="U5" s="1">
        <f t="shared" si="11"/>
        <v>0</v>
      </c>
      <c r="V5" s="1">
        <f t="shared" si="7"/>
        <v>0</v>
      </c>
    </row>
    <row r="6" spans="1:22">
      <c r="A6" s="5">
        <v>39936</v>
      </c>
      <c r="B6" s="1"/>
      <c r="D6" s="1">
        <v>44.9</v>
      </c>
      <c r="E6" t="s">
        <v>20</v>
      </c>
      <c r="F6" t="s">
        <v>5</v>
      </c>
      <c r="G6" t="s">
        <v>50</v>
      </c>
      <c r="H6" s="10">
        <f>SUM(K2:K180)</f>
        <v>4167.5200000000041</v>
      </c>
      <c r="J6" s="18" t="s">
        <v>20</v>
      </c>
      <c r="K6" s="1">
        <f t="shared" si="0"/>
        <v>44.9</v>
      </c>
      <c r="L6" s="1">
        <f t="shared" si="8"/>
        <v>0</v>
      </c>
      <c r="M6" s="1">
        <f t="shared" si="9"/>
        <v>0</v>
      </c>
      <c r="N6" s="1">
        <f t="shared" si="1"/>
        <v>0</v>
      </c>
      <c r="O6" s="1">
        <f t="shared" si="10"/>
        <v>0</v>
      </c>
      <c r="P6" s="1">
        <f t="shared" si="2"/>
        <v>44.9</v>
      </c>
      <c r="Q6" s="1">
        <f t="shared" si="3"/>
        <v>0</v>
      </c>
      <c r="R6" s="1">
        <f t="shared" si="4"/>
        <v>0</v>
      </c>
      <c r="S6" s="1">
        <f t="shared" si="5"/>
        <v>0</v>
      </c>
      <c r="T6" s="1">
        <f t="shared" si="6"/>
        <v>0</v>
      </c>
      <c r="U6" s="1">
        <f t="shared" si="11"/>
        <v>0</v>
      </c>
      <c r="V6" s="1">
        <f t="shared" si="7"/>
        <v>0</v>
      </c>
    </row>
    <row r="7" spans="1:22">
      <c r="A7" s="5">
        <v>39937</v>
      </c>
      <c r="B7" s="1"/>
      <c r="D7" s="1">
        <v>25</v>
      </c>
      <c r="E7" t="s">
        <v>20</v>
      </c>
      <c r="F7" t="s">
        <v>6</v>
      </c>
      <c r="G7" t="s">
        <v>258</v>
      </c>
      <c r="H7" s="1">
        <f>SUM(M2:M180)</f>
        <v>0</v>
      </c>
      <c r="J7" t="s">
        <v>21</v>
      </c>
      <c r="K7" s="1">
        <f t="shared" si="0"/>
        <v>25</v>
      </c>
      <c r="L7" s="1">
        <f t="shared" si="8"/>
        <v>0</v>
      </c>
      <c r="M7" s="1">
        <f t="shared" si="9"/>
        <v>0</v>
      </c>
      <c r="N7" s="1">
        <f t="shared" si="1"/>
        <v>0</v>
      </c>
      <c r="O7" s="1">
        <f t="shared" si="10"/>
        <v>25</v>
      </c>
      <c r="P7" s="1">
        <f t="shared" si="2"/>
        <v>0</v>
      </c>
      <c r="Q7" s="1">
        <f t="shared" si="3"/>
        <v>0</v>
      </c>
      <c r="R7" s="1">
        <f t="shared" si="4"/>
        <v>0</v>
      </c>
      <c r="S7" s="1">
        <f t="shared" si="5"/>
        <v>0</v>
      </c>
      <c r="T7" s="1">
        <f t="shared" si="6"/>
        <v>0</v>
      </c>
      <c r="U7" s="1">
        <f t="shared" si="11"/>
        <v>0</v>
      </c>
      <c r="V7" s="1">
        <f t="shared" si="7"/>
        <v>0</v>
      </c>
    </row>
    <row r="8" spans="1:22">
      <c r="A8" s="5">
        <v>39938</v>
      </c>
      <c r="B8" s="1"/>
      <c r="D8" s="1">
        <v>84.9</v>
      </c>
      <c r="E8" t="s">
        <v>20</v>
      </c>
      <c r="F8" t="s">
        <v>8</v>
      </c>
      <c r="G8" t="s">
        <v>428</v>
      </c>
      <c r="H8" s="14">
        <f>SUM(U2:U180)</f>
        <v>69.900000000000006</v>
      </c>
      <c r="J8" s="19" t="s">
        <v>56</v>
      </c>
      <c r="K8" s="1">
        <f t="shared" si="0"/>
        <v>84.9</v>
      </c>
      <c r="L8" s="1">
        <f t="shared" si="8"/>
        <v>0</v>
      </c>
      <c r="M8" s="1">
        <f t="shared" si="9"/>
        <v>0</v>
      </c>
      <c r="N8" s="1">
        <f t="shared" si="1"/>
        <v>0</v>
      </c>
      <c r="O8" s="1">
        <f t="shared" si="10"/>
        <v>0</v>
      </c>
      <c r="P8" s="1">
        <f t="shared" si="2"/>
        <v>0</v>
      </c>
      <c r="Q8" s="1">
        <f t="shared" si="3"/>
        <v>0</v>
      </c>
      <c r="R8" s="1">
        <f t="shared" si="4"/>
        <v>84.9</v>
      </c>
      <c r="S8" s="1">
        <f t="shared" si="5"/>
        <v>0</v>
      </c>
      <c r="T8" s="1">
        <f t="shared" si="6"/>
        <v>0</v>
      </c>
      <c r="U8" s="1">
        <f t="shared" si="11"/>
        <v>0</v>
      </c>
      <c r="V8" s="1">
        <f t="shared" si="7"/>
        <v>0</v>
      </c>
    </row>
    <row r="9" spans="1:22">
      <c r="A9" s="5">
        <v>39937</v>
      </c>
      <c r="B9" s="4"/>
      <c r="D9" s="1">
        <v>22.9</v>
      </c>
      <c r="E9" t="s">
        <v>20</v>
      </c>
      <c r="F9" t="s">
        <v>7</v>
      </c>
      <c r="G9" t="s">
        <v>137</v>
      </c>
      <c r="J9" t="s">
        <v>25</v>
      </c>
      <c r="K9" s="1">
        <f t="shared" si="0"/>
        <v>22.9</v>
      </c>
      <c r="L9" s="1">
        <f t="shared" si="8"/>
        <v>0</v>
      </c>
      <c r="M9" s="1">
        <f t="shared" si="9"/>
        <v>0</v>
      </c>
      <c r="N9" s="1">
        <f t="shared" si="1"/>
        <v>22.9</v>
      </c>
      <c r="O9" s="1">
        <f t="shared" si="10"/>
        <v>0</v>
      </c>
      <c r="P9" s="1">
        <f t="shared" si="2"/>
        <v>0</v>
      </c>
      <c r="Q9" s="1">
        <f t="shared" si="3"/>
        <v>0</v>
      </c>
      <c r="R9" s="1">
        <f t="shared" si="4"/>
        <v>0</v>
      </c>
      <c r="S9" s="1">
        <f t="shared" si="5"/>
        <v>0</v>
      </c>
      <c r="T9" s="1">
        <f t="shared" si="6"/>
        <v>0</v>
      </c>
      <c r="U9" s="1">
        <f t="shared" si="11"/>
        <v>0</v>
      </c>
      <c r="V9" s="1">
        <f t="shared" si="7"/>
        <v>0</v>
      </c>
    </row>
    <row r="10" spans="1:22">
      <c r="A10" s="5">
        <v>39937</v>
      </c>
      <c r="B10" s="4"/>
      <c r="D10" s="1">
        <v>38</v>
      </c>
      <c r="E10" t="s">
        <v>20</v>
      </c>
      <c r="F10" t="s">
        <v>7</v>
      </c>
      <c r="G10" t="s">
        <v>414</v>
      </c>
      <c r="H10" t="s">
        <v>7</v>
      </c>
      <c r="I10" s="13">
        <f>SUM(N2:N180)</f>
        <v>474.00999999999993</v>
      </c>
      <c r="K10" s="1">
        <f t="shared" si="0"/>
        <v>38</v>
      </c>
      <c r="L10" s="1">
        <f t="shared" si="8"/>
        <v>0</v>
      </c>
      <c r="M10" s="1">
        <f t="shared" si="9"/>
        <v>0</v>
      </c>
      <c r="N10" s="1">
        <f t="shared" si="1"/>
        <v>38</v>
      </c>
      <c r="O10" s="1">
        <f t="shared" si="10"/>
        <v>0</v>
      </c>
      <c r="P10" s="1">
        <f t="shared" si="2"/>
        <v>0</v>
      </c>
      <c r="Q10" s="1">
        <f t="shared" si="3"/>
        <v>0</v>
      </c>
      <c r="R10" s="1">
        <f t="shared" si="4"/>
        <v>0</v>
      </c>
      <c r="S10" s="1">
        <f t="shared" si="5"/>
        <v>0</v>
      </c>
      <c r="T10" s="1">
        <f t="shared" si="6"/>
        <v>0</v>
      </c>
      <c r="U10" s="1">
        <f t="shared" si="11"/>
        <v>0</v>
      </c>
      <c r="V10" s="1">
        <f t="shared" si="7"/>
        <v>0</v>
      </c>
    </row>
    <row r="11" spans="1:22">
      <c r="A11" s="5">
        <v>39937</v>
      </c>
      <c r="B11" s="1"/>
      <c r="D11" s="1">
        <v>24.9</v>
      </c>
      <c r="E11" t="s">
        <v>20</v>
      </c>
      <c r="F11" t="s">
        <v>7</v>
      </c>
      <c r="G11" t="s">
        <v>180</v>
      </c>
      <c r="H11" t="s">
        <v>6</v>
      </c>
      <c r="I11" s="13">
        <f>SUM(O2:O180)</f>
        <v>909.3099999999996</v>
      </c>
      <c r="K11" s="1">
        <f t="shared" si="0"/>
        <v>24.9</v>
      </c>
      <c r="L11" s="1">
        <f t="shared" si="8"/>
        <v>0</v>
      </c>
      <c r="M11" s="1">
        <f t="shared" si="9"/>
        <v>0</v>
      </c>
      <c r="N11" s="1">
        <f t="shared" si="1"/>
        <v>24.9</v>
      </c>
      <c r="O11" s="1">
        <f t="shared" si="10"/>
        <v>0</v>
      </c>
      <c r="P11" s="1">
        <f t="shared" si="2"/>
        <v>0</v>
      </c>
      <c r="Q11" s="1">
        <f t="shared" si="3"/>
        <v>0</v>
      </c>
      <c r="R11" s="1">
        <f t="shared" si="4"/>
        <v>0</v>
      </c>
      <c r="S11" s="1">
        <f t="shared" si="5"/>
        <v>0</v>
      </c>
      <c r="T11" s="1">
        <f t="shared" si="6"/>
        <v>0</v>
      </c>
      <c r="U11" s="1">
        <f t="shared" si="11"/>
        <v>0</v>
      </c>
      <c r="V11" s="1">
        <f t="shared" si="7"/>
        <v>0</v>
      </c>
    </row>
    <row r="12" spans="1:22">
      <c r="A12" s="5">
        <v>39937</v>
      </c>
      <c r="B12" s="1"/>
      <c r="D12" s="1">
        <v>20</v>
      </c>
      <c r="E12" t="s">
        <v>20</v>
      </c>
      <c r="F12" t="s">
        <v>5</v>
      </c>
      <c r="G12" t="s">
        <v>187</v>
      </c>
      <c r="H12" t="s">
        <v>5</v>
      </c>
      <c r="I12" s="13">
        <f>SUM(P2:P80)</f>
        <v>818.89999999999986</v>
      </c>
      <c r="K12" s="1">
        <f t="shared" si="0"/>
        <v>20</v>
      </c>
      <c r="L12" s="1">
        <f t="shared" si="8"/>
        <v>0</v>
      </c>
      <c r="M12" s="1">
        <f t="shared" si="9"/>
        <v>0</v>
      </c>
      <c r="N12" s="1">
        <f t="shared" si="1"/>
        <v>0</v>
      </c>
      <c r="O12" s="1">
        <f t="shared" si="10"/>
        <v>0</v>
      </c>
      <c r="P12" s="1">
        <f t="shared" si="2"/>
        <v>20</v>
      </c>
      <c r="Q12" s="1">
        <f t="shared" si="3"/>
        <v>0</v>
      </c>
      <c r="R12" s="1">
        <f t="shared" si="4"/>
        <v>0</v>
      </c>
      <c r="S12" s="1">
        <f t="shared" si="5"/>
        <v>0</v>
      </c>
      <c r="T12" s="1">
        <f t="shared" si="6"/>
        <v>0</v>
      </c>
      <c r="U12" s="1">
        <f t="shared" si="11"/>
        <v>0</v>
      </c>
      <c r="V12" s="1">
        <f t="shared" si="7"/>
        <v>0</v>
      </c>
    </row>
    <row r="13" spans="1:22">
      <c r="A13" s="5">
        <v>39937</v>
      </c>
      <c r="B13" s="1"/>
      <c r="D13" s="1">
        <v>44.9</v>
      </c>
      <c r="E13" t="s">
        <v>20</v>
      </c>
      <c r="F13" t="s">
        <v>8</v>
      </c>
      <c r="G13" t="s">
        <v>213</v>
      </c>
      <c r="H13" t="s">
        <v>13</v>
      </c>
      <c r="I13" s="13">
        <f>SUM(Q2:Q189)</f>
        <v>259.3</v>
      </c>
      <c r="K13" s="1">
        <f t="shared" si="0"/>
        <v>44.9</v>
      </c>
      <c r="L13" s="1">
        <f t="shared" si="8"/>
        <v>0</v>
      </c>
      <c r="M13" s="1">
        <f t="shared" si="9"/>
        <v>0</v>
      </c>
      <c r="N13" s="1">
        <f t="shared" si="1"/>
        <v>0</v>
      </c>
      <c r="O13" s="1">
        <f t="shared" si="10"/>
        <v>0</v>
      </c>
      <c r="P13" s="1">
        <f t="shared" si="2"/>
        <v>0</v>
      </c>
      <c r="Q13" s="1">
        <f t="shared" si="3"/>
        <v>0</v>
      </c>
      <c r="R13" s="1">
        <f t="shared" si="4"/>
        <v>44.9</v>
      </c>
      <c r="S13" s="1">
        <f t="shared" si="5"/>
        <v>0</v>
      </c>
      <c r="T13" s="1">
        <f t="shared" si="6"/>
        <v>0</v>
      </c>
      <c r="U13" s="1">
        <f t="shared" si="11"/>
        <v>0</v>
      </c>
      <c r="V13" s="1">
        <f t="shared" si="7"/>
        <v>0</v>
      </c>
    </row>
    <row r="14" spans="1:22">
      <c r="A14" s="5">
        <v>39937</v>
      </c>
      <c r="B14" s="4"/>
      <c r="D14" s="1">
        <v>75</v>
      </c>
      <c r="E14" t="s">
        <v>20</v>
      </c>
      <c r="F14" t="s">
        <v>5</v>
      </c>
      <c r="G14" t="s">
        <v>479</v>
      </c>
      <c r="H14" t="s">
        <v>8</v>
      </c>
      <c r="I14" s="13">
        <f>SUM(R2:R189)</f>
        <v>723.99999999999977</v>
      </c>
      <c r="K14" s="1">
        <f t="shared" si="0"/>
        <v>75</v>
      </c>
      <c r="L14" s="1">
        <f t="shared" si="8"/>
        <v>0</v>
      </c>
      <c r="M14" s="1">
        <f t="shared" si="9"/>
        <v>0</v>
      </c>
      <c r="N14" s="1">
        <f t="shared" si="1"/>
        <v>0</v>
      </c>
      <c r="O14" s="1">
        <f t="shared" si="10"/>
        <v>0</v>
      </c>
      <c r="P14" s="1">
        <f t="shared" si="2"/>
        <v>75</v>
      </c>
      <c r="Q14" s="1">
        <f t="shared" si="3"/>
        <v>0</v>
      </c>
      <c r="R14" s="1">
        <f t="shared" si="4"/>
        <v>0</v>
      </c>
      <c r="S14" s="1">
        <f t="shared" si="5"/>
        <v>0</v>
      </c>
      <c r="T14" s="1">
        <f t="shared" si="6"/>
        <v>0</v>
      </c>
      <c r="U14" s="1">
        <f t="shared" si="11"/>
        <v>0</v>
      </c>
      <c r="V14" s="1">
        <f t="shared" si="7"/>
        <v>0</v>
      </c>
    </row>
    <row r="15" spans="1:22">
      <c r="A15" s="5">
        <v>39937</v>
      </c>
      <c r="B15" s="4"/>
      <c r="D15" s="1">
        <v>44.9</v>
      </c>
      <c r="E15" t="s">
        <v>20</v>
      </c>
      <c r="F15" t="s">
        <v>5</v>
      </c>
      <c r="G15" t="s">
        <v>479</v>
      </c>
      <c r="H15" t="s">
        <v>33</v>
      </c>
      <c r="I15" s="13">
        <f>SUM(S2:S199)</f>
        <v>495</v>
      </c>
      <c r="K15" s="1">
        <f t="shared" si="0"/>
        <v>44.9</v>
      </c>
      <c r="L15" s="1">
        <f t="shared" si="8"/>
        <v>0</v>
      </c>
      <c r="M15" s="1">
        <f t="shared" si="9"/>
        <v>0</v>
      </c>
      <c r="N15" s="1">
        <f t="shared" si="1"/>
        <v>0</v>
      </c>
      <c r="O15" s="1">
        <f t="shared" si="10"/>
        <v>0</v>
      </c>
      <c r="P15" s="1">
        <f t="shared" si="2"/>
        <v>44.9</v>
      </c>
      <c r="Q15" s="1">
        <f t="shared" si="3"/>
        <v>0</v>
      </c>
      <c r="R15" s="1">
        <f t="shared" si="4"/>
        <v>0</v>
      </c>
      <c r="S15" s="1">
        <f t="shared" si="5"/>
        <v>0</v>
      </c>
      <c r="T15" s="1">
        <f t="shared" si="6"/>
        <v>0</v>
      </c>
      <c r="U15" s="1">
        <f t="shared" si="11"/>
        <v>0</v>
      </c>
      <c r="V15" s="1">
        <f t="shared" si="7"/>
        <v>0</v>
      </c>
    </row>
    <row r="16" spans="1:22">
      <c r="A16" s="5">
        <v>39937</v>
      </c>
      <c r="B16" s="1"/>
      <c r="D16" s="1">
        <v>35</v>
      </c>
      <c r="E16" t="s">
        <v>20</v>
      </c>
      <c r="F16" t="s">
        <v>6</v>
      </c>
      <c r="G16" t="s">
        <v>480</v>
      </c>
      <c r="I16" s="13">
        <f>SUM(I10:I15)</f>
        <v>3680.5199999999995</v>
      </c>
      <c r="K16" s="1">
        <f t="shared" si="0"/>
        <v>35</v>
      </c>
      <c r="L16" s="1">
        <f t="shared" si="8"/>
        <v>0</v>
      </c>
      <c r="M16" s="1">
        <f t="shared" si="9"/>
        <v>0</v>
      </c>
      <c r="N16" s="1">
        <f t="shared" si="1"/>
        <v>0</v>
      </c>
      <c r="O16" s="1">
        <f t="shared" si="10"/>
        <v>35</v>
      </c>
      <c r="P16" s="1">
        <f t="shared" si="2"/>
        <v>0</v>
      </c>
      <c r="Q16" s="1">
        <f t="shared" si="3"/>
        <v>0</v>
      </c>
      <c r="R16" s="1">
        <f t="shared" si="4"/>
        <v>0</v>
      </c>
      <c r="S16" s="1">
        <f t="shared" si="5"/>
        <v>0</v>
      </c>
      <c r="T16" s="1">
        <f t="shared" si="6"/>
        <v>0</v>
      </c>
      <c r="U16" s="1">
        <f t="shared" si="11"/>
        <v>0</v>
      </c>
      <c r="V16" s="1">
        <f t="shared" si="7"/>
        <v>0</v>
      </c>
    </row>
    <row r="17" spans="1:22">
      <c r="A17" s="5">
        <v>39937</v>
      </c>
      <c r="B17" s="1"/>
      <c r="D17" s="1">
        <v>170</v>
      </c>
      <c r="E17" t="s">
        <v>20</v>
      </c>
      <c r="F17" t="s">
        <v>33</v>
      </c>
      <c r="G17" t="s">
        <v>33</v>
      </c>
      <c r="K17" s="1">
        <f t="shared" si="0"/>
        <v>170</v>
      </c>
      <c r="L17" s="1">
        <f t="shared" si="8"/>
        <v>0</v>
      </c>
      <c r="M17" s="1">
        <f t="shared" si="9"/>
        <v>0</v>
      </c>
      <c r="N17" s="1">
        <f t="shared" si="1"/>
        <v>0</v>
      </c>
      <c r="O17" s="1">
        <f t="shared" si="10"/>
        <v>0</v>
      </c>
      <c r="P17" s="1">
        <f t="shared" si="2"/>
        <v>0</v>
      </c>
      <c r="Q17" s="1">
        <f t="shared" si="3"/>
        <v>0</v>
      </c>
      <c r="R17" s="1">
        <f t="shared" si="4"/>
        <v>0</v>
      </c>
      <c r="S17" s="1">
        <f t="shared" si="5"/>
        <v>170</v>
      </c>
      <c r="T17" s="1">
        <f t="shared" si="6"/>
        <v>0</v>
      </c>
      <c r="U17" s="1">
        <f t="shared" si="11"/>
        <v>0</v>
      </c>
      <c r="V17" s="1">
        <f t="shared" si="7"/>
        <v>0</v>
      </c>
    </row>
    <row r="18" spans="1:22">
      <c r="A18" s="5">
        <v>39937</v>
      </c>
      <c r="B18" s="4"/>
      <c r="D18" s="1">
        <v>100</v>
      </c>
      <c r="E18" t="s">
        <v>496</v>
      </c>
      <c r="F18" t="s">
        <v>6</v>
      </c>
      <c r="G18" t="s">
        <v>481</v>
      </c>
      <c r="H18" t="s">
        <v>51</v>
      </c>
      <c r="I18" s="7">
        <f>SUM(T2:T151)</f>
        <v>0</v>
      </c>
      <c r="K18" s="1">
        <f t="shared" si="0"/>
        <v>0</v>
      </c>
      <c r="L18" s="1">
        <f t="shared" si="8"/>
        <v>0</v>
      </c>
      <c r="M18" s="1">
        <f t="shared" si="9"/>
        <v>0</v>
      </c>
      <c r="N18" s="1">
        <f t="shared" si="1"/>
        <v>0</v>
      </c>
      <c r="O18" s="1">
        <f t="shared" si="10"/>
        <v>100</v>
      </c>
      <c r="P18" s="1">
        <f t="shared" si="2"/>
        <v>0</v>
      </c>
      <c r="Q18" s="1">
        <f t="shared" si="3"/>
        <v>0</v>
      </c>
      <c r="R18" s="1">
        <f t="shared" si="4"/>
        <v>0</v>
      </c>
      <c r="S18" s="1">
        <f t="shared" si="5"/>
        <v>0</v>
      </c>
      <c r="T18" s="1">
        <f t="shared" si="6"/>
        <v>0</v>
      </c>
      <c r="U18" s="1">
        <f t="shared" si="11"/>
        <v>0</v>
      </c>
      <c r="V18" s="1">
        <f t="shared" si="7"/>
        <v>0</v>
      </c>
    </row>
    <row r="19" spans="1:22">
      <c r="A19" s="5">
        <v>39938</v>
      </c>
      <c r="B19" s="4"/>
      <c r="D19" s="1">
        <v>75</v>
      </c>
      <c r="E19" t="s">
        <v>20</v>
      </c>
      <c r="F19" t="s">
        <v>6</v>
      </c>
      <c r="G19" t="s">
        <v>482</v>
      </c>
      <c r="H19" t="s">
        <v>126</v>
      </c>
      <c r="I19" s="7">
        <f>SUM(V2:V180)</f>
        <v>0</v>
      </c>
      <c r="K19" s="1">
        <f t="shared" si="0"/>
        <v>75</v>
      </c>
      <c r="L19" s="1">
        <f t="shared" si="8"/>
        <v>0</v>
      </c>
      <c r="M19" s="1">
        <f t="shared" si="9"/>
        <v>0</v>
      </c>
      <c r="N19" s="1">
        <f t="shared" si="1"/>
        <v>0</v>
      </c>
      <c r="O19" s="1">
        <f t="shared" si="10"/>
        <v>75</v>
      </c>
      <c r="P19" s="1">
        <f t="shared" si="2"/>
        <v>0</v>
      </c>
      <c r="Q19" s="1">
        <f t="shared" si="3"/>
        <v>0</v>
      </c>
      <c r="R19" s="1">
        <f t="shared" si="4"/>
        <v>0</v>
      </c>
      <c r="S19" s="1">
        <f t="shared" si="5"/>
        <v>0</v>
      </c>
      <c r="T19" s="1">
        <f t="shared" si="6"/>
        <v>0</v>
      </c>
      <c r="U19" s="1">
        <f t="shared" si="11"/>
        <v>0</v>
      </c>
      <c r="V19" s="1">
        <f t="shared" si="7"/>
        <v>0</v>
      </c>
    </row>
    <row r="20" spans="1:22">
      <c r="A20" s="5">
        <v>39938</v>
      </c>
      <c r="B20" s="1"/>
      <c r="D20" s="1">
        <v>45</v>
      </c>
      <c r="E20" t="s">
        <v>20</v>
      </c>
      <c r="F20" t="s">
        <v>5</v>
      </c>
      <c r="G20" t="s">
        <v>115</v>
      </c>
      <c r="K20" s="1">
        <f t="shared" si="0"/>
        <v>45</v>
      </c>
      <c r="L20" s="1">
        <f t="shared" si="8"/>
        <v>0</v>
      </c>
      <c r="M20" s="1">
        <f t="shared" si="9"/>
        <v>0</v>
      </c>
      <c r="N20" s="1">
        <f t="shared" si="1"/>
        <v>0</v>
      </c>
      <c r="O20" s="1">
        <f t="shared" si="10"/>
        <v>0</v>
      </c>
      <c r="P20" s="1">
        <f t="shared" si="2"/>
        <v>45</v>
      </c>
      <c r="Q20" s="1">
        <f t="shared" si="3"/>
        <v>0</v>
      </c>
      <c r="R20" s="1">
        <f t="shared" si="4"/>
        <v>0</v>
      </c>
      <c r="S20" s="1">
        <f t="shared" si="5"/>
        <v>0</v>
      </c>
      <c r="T20" s="1">
        <f t="shared" si="6"/>
        <v>0</v>
      </c>
      <c r="U20" s="1">
        <f t="shared" si="11"/>
        <v>0</v>
      </c>
      <c r="V20" s="1">
        <f t="shared" si="7"/>
        <v>0</v>
      </c>
    </row>
    <row r="21" spans="1:22">
      <c r="A21" s="5">
        <v>39938</v>
      </c>
      <c r="B21" s="1"/>
      <c r="D21" s="1">
        <v>21.9</v>
      </c>
      <c r="E21" t="s">
        <v>20</v>
      </c>
      <c r="F21" t="s">
        <v>5</v>
      </c>
      <c r="G21" t="s">
        <v>138</v>
      </c>
      <c r="K21" s="1">
        <f t="shared" si="0"/>
        <v>21.9</v>
      </c>
      <c r="L21" s="1">
        <f t="shared" si="8"/>
        <v>0</v>
      </c>
      <c r="M21" s="1">
        <f t="shared" si="9"/>
        <v>0</v>
      </c>
      <c r="N21" s="1">
        <f t="shared" si="1"/>
        <v>0</v>
      </c>
      <c r="O21" s="1">
        <f t="shared" si="10"/>
        <v>0</v>
      </c>
      <c r="P21" s="1">
        <f t="shared" si="2"/>
        <v>21.9</v>
      </c>
      <c r="Q21" s="1">
        <f t="shared" si="3"/>
        <v>0</v>
      </c>
      <c r="R21" s="1">
        <f t="shared" si="4"/>
        <v>0</v>
      </c>
      <c r="S21" s="1">
        <f t="shared" si="5"/>
        <v>0</v>
      </c>
      <c r="T21" s="1">
        <f t="shared" si="6"/>
        <v>0</v>
      </c>
      <c r="U21" s="1">
        <f t="shared" si="11"/>
        <v>0</v>
      </c>
      <c r="V21" s="1">
        <f t="shared" si="7"/>
        <v>0</v>
      </c>
    </row>
    <row r="22" spans="1:22">
      <c r="A22" s="5">
        <v>39939</v>
      </c>
      <c r="B22" s="4"/>
      <c r="D22" s="1">
        <v>26.9</v>
      </c>
      <c r="E22" t="s">
        <v>20</v>
      </c>
      <c r="F22" t="s">
        <v>5</v>
      </c>
      <c r="G22" t="s">
        <v>154</v>
      </c>
      <c r="K22" s="1">
        <f t="shared" si="0"/>
        <v>26.9</v>
      </c>
      <c r="L22" s="1">
        <f t="shared" si="8"/>
        <v>0</v>
      </c>
      <c r="M22" s="1">
        <f t="shared" si="9"/>
        <v>0</v>
      </c>
      <c r="N22" s="1">
        <f t="shared" si="1"/>
        <v>0</v>
      </c>
      <c r="O22" s="1">
        <f t="shared" si="10"/>
        <v>0</v>
      </c>
      <c r="P22" s="1">
        <f t="shared" si="2"/>
        <v>26.9</v>
      </c>
      <c r="Q22" s="1">
        <f t="shared" si="3"/>
        <v>0</v>
      </c>
      <c r="R22" s="1">
        <f t="shared" si="4"/>
        <v>0</v>
      </c>
      <c r="S22" s="1">
        <f t="shared" si="5"/>
        <v>0</v>
      </c>
      <c r="T22" s="1">
        <f t="shared" si="6"/>
        <v>0</v>
      </c>
      <c r="U22" s="1">
        <f t="shared" si="11"/>
        <v>0</v>
      </c>
      <c r="V22" s="1">
        <f t="shared" si="7"/>
        <v>0</v>
      </c>
    </row>
    <row r="23" spans="1:22">
      <c r="A23" s="5">
        <v>39939</v>
      </c>
      <c r="B23" s="4"/>
      <c r="D23" s="1">
        <v>24.9</v>
      </c>
      <c r="E23" t="s">
        <v>20</v>
      </c>
      <c r="F23" t="s">
        <v>5</v>
      </c>
      <c r="G23" t="s">
        <v>483</v>
      </c>
      <c r="K23" s="1">
        <f t="shared" si="0"/>
        <v>24.9</v>
      </c>
      <c r="L23" s="1">
        <f t="shared" si="8"/>
        <v>0</v>
      </c>
      <c r="M23" s="1">
        <f t="shared" si="9"/>
        <v>0</v>
      </c>
      <c r="N23" s="1">
        <f t="shared" si="1"/>
        <v>0</v>
      </c>
      <c r="O23" s="1">
        <f t="shared" si="10"/>
        <v>0</v>
      </c>
      <c r="P23" s="1">
        <f t="shared" si="2"/>
        <v>24.9</v>
      </c>
      <c r="Q23" s="1">
        <f t="shared" si="3"/>
        <v>0</v>
      </c>
      <c r="R23" s="1">
        <f t="shared" si="4"/>
        <v>0</v>
      </c>
      <c r="S23" s="1">
        <f t="shared" si="5"/>
        <v>0</v>
      </c>
      <c r="T23" s="1">
        <f t="shared" si="6"/>
        <v>0</v>
      </c>
      <c r="U23" s="1">
        <f t="shared" si="11"/>
        <v>0</v>
      </c>
      <c r="V23" s="1">
        <f t="shared" si="7"/>
        <v>0</v>
      </c>
    </row>
    <row r="24" spans="1:22">
      <c r="A24" s="5">
        <v>39939</v>
      </c>
      <c r="B24" s="4"/>
      <c r="D24" s="1">
        <v>24.9</v>
      </c>
      <c r="E24" t="s">
        <v>20</v>
      </c>
      <c r="F24" t="s">
        <v>6</v>
      </c>
      <c r="G24" t="s">
        <v>484</v>
      </c>
      <c r="K24" s="1">
        <f t="shared" si="0"/>
        <v>24.9</v>
      </c>
      <c r="L24" s="1">
        <f t="shared" si="8"/>
        <v>0</v>
      </c>
      <c r="M24" s="1">
        <f t="shared" si="9"/>
        <v>0</v>
      </c>
      <c r="N24" s="1">
        <f t="shared" si="1"/>
        <v>0</v>
      </c>
      <c r="O24" s="1">
        <f t="shared" si="10"/>
        <v>24.9</v>
      </c>
      <c r="P24" s="1">
        <f t="shared" si="2"/>
        <v>0</v>
      </c>
      <c r="Q24" s="1">
        <f t="shared" si="3"/>
        <v>0</v>
      </c>
      <c r="R24" s="1">
        <f t="shared" si="4"/>
        <v>0</v>
      </c>
      <c r="S24" s="1">
        <f t="shared" si="5"/>
        <v>0</v>
      </c>
      <c r="T24" s="1">
        <f t="shared" si="6"/>
        <v>0</v>
      </c>
      <c r="U24" s="1">
        <f t="shared" si="11"/>
        <v>0</v>
      </c>
      <c r="V24" s="1">
        <f t="shared" si="7"/>
        <v>0</v>
      </c>
    </row>
    <row r="25" spans="1:22">
      <c r="A25" s="5">
        <v>39939</v>
      </c>
      <c r="B25" s="4"/>
      <c r="D25" s="1">
        <v>24.9</v>
      </c>
      <c r="E25" t="s">
        <v>20</v>
      </c>
      <c r="F25" t="s">
        <v>6</v>
      </c>
      <c r="G25" t="s">
        <v>485</v>
      </c>
      <c r="K25" s="1">
        <f t="shared" si="0"/>
        <v>24.9</v>
      </c>
      <c r="L25" s="1">
        <f t="shared" si="8"/>
        <v>0</v>
      </c>
      <c r="M25" s="1">
        <f t="shared" si="9"/>
        <v>0</v>
      </c>
      <c r="N25" s="1">
        <f t="shared" si="1"/>
        <v>0</v>
      </c>
      <c r="O25" s="1">
        <f t="shared" si="10"/>
        <v>24.9</v>
      </c>
      <c r="P25" s="1">
        <f t="shared" si="2"/>
        <v>0</v>
      </c>
      <c r="Q25" s="1">
        <f t="shared" si="3"/>
        <v>0</v>
      </c>
      <c r="R25" s="1">
        <f t="shared" si="4"/>
        <v>0</v>
      </c>
      <c r="S25" s="1">
        <f t="shared" si="5"/>
        <v>0</v>
      </c>
      <c r="T25" s="1">
        <f t="shared" si="6"/>
        <v>0</v>
      </c>
      <c r="U25" s="1">
        <f t="shared" si="11"/>
        <v>0</v>
      </c>
      <c r="V25" s="1">
        <f t="shared" si="7"/>
        <v>0</v>
      </c>
    </row>
    <row r="26" spans="1:22">
      <c r="A26" s="5">
        <v>39939</v>
      </c>
      <c r="B26" s="1"/>
      <c r="D26" s="1">
        <v>24.9</v>
      </c>
      <c r="E26" t="s">
        <v>20</v>
      </c>
      <c r="F26" t="s">
        <v>8</v>
      </c>
      <c r="G26" t="s">
        <v>421</v>
      </c>
      <c r="K26" s="1">
        <f t="shared" si="0"/>
        <v>24.9</v>
      </c>
      <c r="L26" s="1">
        <f t="shared" si="8"/>
        <v>0</v>
      </c>
      <c r="M26" s="1">
        <f t="shared" si="9"/>
        <v>0</v>
      </c>
      <c r="N26" s="1">
        <f t="shared" si="1"/>
        <v>0</v>
      </c>
      <c r="O26" s="1">
        <f t="shared" si="10"/>
        <v>0</v>
      </c>
      <c r="P26" s="1">
        <f t="shared" si="2"/>
        <v>0</v>
      </c>
      <c r="Q26" s="1">
        <f t="shared" si="3"/>
        <v>0</v>
      </c>
      <c r="R26" s="1">
        <f t="shared" si="4"/>
        <v>24.9</v>
      </c>
      <c r="S26" s="1">
        <f t="shared" si="5"/>
        <v>0</v>
      </c>
      <c r="T26" s="1">
        <f t="shared" si="6"/>
        <v>0</v>
      </c>
      <c r="U26" s="1">
        <f t="shared" si="11"/>
        <v>0</v>
      </c>
      <c r="V26" s="1">
        <f t="shared" si="7"/>
        <v>0</v>
      </c>
    </row>
    <row r="27" spans="1:22">
      <c r="A27" s="5">
        <v>39939</v>
      </c>
      <c r="B27" s="1"/>
      <c r="D27" s="1">
        <v>9.9</v>
      </c>
      <c r="E27" t="s">
        <v>20</v>
      </c>
      <c r="F27" t="s">
        <v>8</v>
      </c>
      <c r="G27" t="s">
        <v>355</v>
      </c>
      <c r="K27" s="1">
        <f t="shared" si="0"/>
        <v>9.9</v>
      </c>
      <c r="L27" s="1">
        <f t="shared" si="8"/>
        <v>0</v>
      </c>
      <c r="M27" s="1">
        <f t="shared" si="9"/>
        <v>0</v>
      </c>
      <c r="N27" s="1">
        <f t="shared" si="1"/>
        <v>0</v>
      </c>
      <c r="O27" s="1">
        <f t="shared" si="10"/>
        <v>0</v>
      </c>
      <c r="P27" s="1">
        <f t="shared" si="2"/>
        <v>0</v>
      </c>
      <c r="Q27" s="1">
        <f t="shared" si="3"/>
        <v>0</v>
      </c>
      <c r="R27" s="1">
        <f t="shared" si="4"/>
        <v>9.9</v>
      </c>
      <c r="S27" s="1">
        <f t="shared" si="5"/>
        <v>0</v>
      </c>
      <c r="T27" s="1">
        <f t="shared" si="6"/>
        <v>0</v>
      </c>
      <c r="U27" s="1">
        <f t="shared" si="11"/>
        <v>0</v>
      </c>
      <c r="V27" s="1">
        <f t="shared" si="7"/>
        <v>0</v>
      </c>
    </row>
    <row r="28" spans="1:22">
      <c r="A28" s="5">
        <v>39940</v>
      </c>
      <c r="B28" s="1"/>
      <c r="D28" s="1">
        <v>24.9</v>
      </c>
      <c r="E28" t="s">
        <v>20</v>
      </c>
      <c r="F28" t="s">
        <v>7</v>
      </c>
      <c r="G28" t="s">
        <v>350</v>
      </c>
      <c r="K28" s="1">
        <f t="shared" si="0"/>
        <v>24.9</v>
      </c>
      <c r="L28" s="1">
        <f t="shared" si="8"/>
        <v>0</v>
      </c>
      <c r="M28" s="1">
        <f t="shared" si="9"/>
        <v>0</v>
      </c>
      <c r="N28" s="1">
        <f t="shared" si="1"/>
        <v>24.9</v>
      </c>
      <c r="O28" s="1">
        <f t="shared" si="10"/>
        <v>0</v>
      </c>
      <c r="P28" s="1">
        <f t="shared" si="2"/>
        <v>0</v>
      </c>
      <c r="Q28" s="1">
        <f t="shared" si="3"/>
        <v>0</v>
      </c>
      <c r="R28" s="1">
        <f t="shared" si="4"/>
        <v>0</v>
      </c>
      <c r="S28" s="1">
        <f t="shared" si="5"/>
        <v>0</v>
      </c>
      <c r="T28" s="1">
        <f t="shared" si="6"/>
        <v>0</v>
      </c>
      <c r="U28" s="1">
        <f t="shared" si="11"/>
        <v>0</v>
      </c>
      <c r="V28" s="1">
        <f t="shared" si="7"/>
        <v>0</v>
      </c>
    </row>
    <row r="29" spans="1:22">
      <c r="A29" s="5">
        <v>39939</v>
      </c>
      <c r="B29" s="1"/>
      <c r="D29" s="1">
        <v>29.9</v>
      </c>
      <c r="E29" t="s">
        <v>20</v>
      </c>
      <c r="F29" t="s">
        <v>6</v>
      </c>
      <c r="G29" t="s">
        <v>91</v>
      </c>
      <c r="K29" s="1">
        <f t="shared" si="0"/>
        <v>29.9</v>
      </c>
      <c r="L29" s="1">
        <f t="shared" si="8"/>
        <v>0</v>
      </c>
      <c r="M29" s="1">
        <f t="shared" si="9"/>
        <v>0</v>
      </c>
      <c r="N29" s="1">
        <f t="shared" si="1"/>
        <v>0</v>
      </c>
      <c r="O29" s="1">
        <f t="shared" si="10"/>
        <v>29.9</v>
      </c>
      <c r="P29" s="1">
        <f t="shared" si="2"/>
        <v>0</v>
      </c>
      <c r="Q29" s="1">
        <f t="shared" si="3"/>
        <v>0</v>
      </c>
      <c r="R29" s="1">
        <f t="shared" si="4"/>
        <v>0</v>
      </c>
      <c r="S29" s="1">
        <f t="shared" si="5"/>
        <v>0</v>
      </c>
      <c r="T29" s="1">
        <f t="shared" si="6"/>
        <v>0</v>
      </c>
      <c r="U29" s="1">
        <f t="shared" si="11"/>
        <v>0</v>
      </c>
      <c r="V29" s="1">
        <f t="shared" si="7"/>
        <v>0</v>
      </c>
    </row>
    <row r="30" spans="1:22">
      <c r="A30" s="5">
        <v>39939</v>
      </c>
      <c r="B30" s="1"/>
      <c r="D30" s="1">
        <v>35</v>
      </c>
      <c r="E30" t="s">
        <v>20</v>
      </c>
      <c r="F30" t="s">
        <v>8</v>
      </c>
      <c r="G30" t="s">
        <v>208</v>
      </c>
      <c r="K30" s="1">
        <f t="shared" si="0"/>
        <v>35</v>
      </c>
      <c r="L30" s="1">
        <f t="shared" si="8"/>
        <v>0</v>
      </c>
      <c r="M30" s="1">
        <f t="shared" si="9"/>
        <v>0</v>
      </c>
      <c r="N30" s="1">
        <f t="shared" si="1"/>
        <v>0</v>
      </c>
      <c r="O30" s="1">
        <f t="shared" si="10"/>
        <v>0</v>
      </c>
      <c r="P30" s="1">
        <f t="shared" si="2"/>
        <v>0</v>
      </c>
      <c r="Q30" s="1">
        <f t="shared" si="3"/>
        <v>0</v>
      </c>
      <c r="R30" s="1">
        <f t="shared" si="4"/>
        <v>35</v>
      </c>
      <c r="S30" s="1">
        <f t="shared" si="5"/>
        <v>0</v>
      </c>
      <c r="T30" s="1">
        <f t="shared" si="6"/>
        <v>0</v>
      </c>
      <c r="U30" s="1">
        <f t="shared" si="11"/>
        <v>0</v>
      </c>
      <c r="V30" s="1">
        <f t="shared" si="7"/>
        <v>0</v>
      </c>
    </row>
    <row r="31" spans="1:22">
      <c r="A31" s="5">
        <v>39939</v>
      </c>
      <c r="B31" s="1"/>
      <c r="D31" s="1">
        <v>9.9</v>
      </c>
      <c r="E31" t="s">
        <v>20</v>
      </c>
      <c r="F31" t="s">
        <v>8</v>
      </c>
      <c r="G31" t="s">
        <v>145</v>
      </c>
      <c r="K31" s="1">
        <f t="shared" si="0"/>
        <v>9.9</v>
      </c>
      <c r="L31" s="1">
        <f t="shared" si="8"/>
        <v>0</v>
      </c>
      <c r="M31" s="1">
        <f t="shared" si="9"/>
        <v>0</v>
      </c>
      <c r="N31" s="1">
        <f t="shared" si="1"/>
        <v>0</v>
      </c>
      <c r="O31" s="1">
        <f t="shared" si="10"/>
        <v>0</v>
      </c>
      <c r="P31" s="1">
        <f t="shared" si="2"/>
        <v>0</v>
      </c>
      <c r="Q31" s="1">
        <f t="shared" si="3"/>
        <v>0</v>
      </c>
      <c r="R31" s="1">
        <f t="shared" si="4"/>
        <v>9.9</v>
      </c>
      <c r="S31" s="1">
        <f t="shared" si="5"/>
        <v>0</v>
      </c>
      <c r="T31" s="1">
        <f t="shared" si="6"/>
        <v>0</v>
      </c>
      <c r="U31" s="1">
        <f t="shared" si="11"/>
        <v>0</v>
      </c>
      <c r="V31" s="1">
        <f t="shared" si="7"/>
        <v>0</v>
      </c>
    </row>
    <row r="32" spans="1:22">
      <c r="A32" s="5">
        <v>39939</v>
      </c>
      <c r="B32" s="1"/>
      <c r="D32" s="1">
        <v>24.9</v>
      </c>
      <c r="E32" t="s">
        <v>20</v>
      </c>
      <c r="F32" t="s">
        <v>8</v>
      </c>
      <c r="G32" t="s">
        <v>210</v>
      </c>
      <c r="K32" s="1">
        <f t="shared" si="0"/>
        <v>24.9</v>
      </c>
      <c r="L32" s="1">
        <f t="shared" si="8"/>
        <v>0</v>
      </c>
      <c r="M32" s="1">
        <f t="shared" si="9"/>
        <v>0</v>
      </c>
      <c r="N32" s="1">
        <f t="shared" si="1"/>
        <v>0</v>
      </c>
      <c r="O32" s="1">
        <f t="shared" si="10"/>
        <v>0</v>
      </c>
      <c r="P32" s="1">
        <f t="shared" si="2"/>
        <v>0</v>
      </c>
      <c r="Q32" s="1">
        <f t="shared" si="3"/>
        <v>0</v>
      </c>
      <c r="R32" s="1">
        <f t="shared" si="4"/>
        <v>24.9</v>
      </c>
      <c r="S32" s="1">
        <f t="shared" si="5"/>
        <v>0</v>
      </c>
      <c r="T32" s="1">
        <f t="shared" si="6"/>
        <v>0</v>
      </c>
      <c r="U32" s="1">
        <f t="shared" si="11"/>
        <v>0</v>
      </c>
      <c r="V32" s="1">
        <f t="shared" si="7"/>
        <v>0</v>
      </c>
    </row>
    <row r="33" spans="1:22">
      <c r="A33" s="5">
        <v>39940</v>
      </c>
      <c r="B33" s="1"/>
      <c r="D33" s="1">
        <v>24.9</v>
      </c>
      <c r="E33" t="s">
        <v>20</v>
      </c>
      <c r="F33" t="s">
        <v>13</v>
      </c>
      <c r="G33" t="s">
        <v>148</v>
      </c>
      <c r="K33" s="1">
        <f t="shared" si="0"/>
        <v>24.9</v>
      </c>
      <c r="L33" s="1">
        <f t="shared" si="8"/>
        <v>0</v>
      </c>
      <c r="M33" s="1">
        <f t="shared" si="9"/>
        <v>0</v>
      </c>
      <c r="N33" s="1">
        <f t="shared" si="1"/>
        <v>0</v>
      </c>
      <c r="O33" s="1">
        <f t="shared" si="10"/>
        <v>0</v>
      </c>
      <c r="P33" s="1">
        <f t="shared" si="2"/>
        <v>0</v>
      </c>
      <c r="Q33" s="1">
        <f t="shared" si="3"/>
        <v>24.9</v>
      </c>
      <c r="R33" s="1">
        <f t="shared" si="4"/>
        <v>0</v>
      </c>
      <c r="S33" s="1">
        <f t="shared" si="5"/>
        <v>0</v>
      </c>
      <c r="T33" s="1">
        <f t="shared" si="6"/>
        <v>0</v>
      </c>
      <c r="U33" s="1">
        <f t="shared" si="11"/>
        <v>0</v>
      </c>
      <c r="V33" s="1">
        <f t="shared" si="7"/>
        <v>0</v>
      </c>
    </row>
    <row r="34" spans="1:22">
      <c r="A34" s="5">
        <v>39940</v>
      </c>
      <c r="B34" s="1"/>
      <c r="D34" s="1">
        <v>150</v>
      </c>
      <c r="E34" t="s">
        <v>20</v>
      </c>
      <c r="F34" t="s">
        <v>5</v>
      </c>
      <c r="G34" t="s">
        <v>486</v>
      </c>
      <c r="K34" s="1">
        <f t="shared" si="0"/>
        <v>150</v>
      </c>
      <c r="L34" s="1">
        <f t="shared" si="8"/>
        <v>0</v>
      </c>
      <c r="M34" s="1">
        <f t="shared" si="9"/>
        <v>0</v>
      </c>
      <c r="N34" s="1">
        <f t="shared" si="1"/>
        <v>0</v>
      </c>
      <c r="O34" s="1">
        <f t="shared" si="10"/>
        <v>0</v>
      </c>
      <c r="P34" s="1">
        <f t="shared" si="2"/>
        <v>150</v>
      </c>
      <c r="Q34" s="1">
        <f t="shared" si="3"/>
        <v>0</v>
      </c>
      <c r="R34" s="1">
        <f t="shared" si="4"/>
        <v>0</v>
      </c>
      <c r="S34" s="1">
        <f t="shared" si="5"/>
        <v>0</v>
      </c>
      <c r="T34" s="1">
        <f t="shared" si="6"/>
        <v>0</v>
      </c>
      <c r="U34" s="1">
        <f t="shared" si="11"/>
        <v>0</v>
      </c>
      <c r="V34" s="1">
        <f t="shared" si="7"/>
        <v>0</v>
      </c>
    </row>
    <row r="35" spans="1:22">
      <c r="A35" s="5">
        <v>39940</v>
      </c>
      <c r="B35" s="1"/>
      <c r="D35" s="1">
        <v>24.9</v>
      </c>
      <c r="E35" t="s">
        <v>20</v>
      </c>
      <c r="F35" t="s">
        <v>5</v>
      </c>
      <c r="G35" t="s">
        <v>356</v>
      </c>
      <c r="K35" s="1">
        <f t="shared" si="0"/>
        <v>24.9</v>
      </c>
      <c r="L35" s="1">
        <f t="shared" si="8"/>
        <v>0</v>
      </c>
      <c r="M35" s="1">
        <f t="shared" si="9"/>
        <v>0</v>
      </c>
      <c r="N35" s="1">
        <f t="shared" si="1"/>
        <v>0</v>
      </c>
      <c r="O35" s="1">
        <f t="shared" si="10"/>
        <v>0</v>
      </c>
      <c r="P35" s="1">
        <f t="shared" si="2"/>
        <v>24.9</v>
      </c>
      <c r="Q35" s="1">
        <f t="shared" si="3"/>
        <v>0</v>
      </c>
      <c r="R35" s="1">
        <f t="shared" si="4"/>
        <v>0</v>
      </c>
      <c r="S35" s="1">
        <f t="shared" si="5"/>
        <v>0</v>
      </c>
      <c r="T35" s="1">
        <f t="shared" si="6"/>
        <v>0</v>
      </c>
      <c r="U35" s="1">
        <f t="shared" si="11"/>
        <v>0</v>
      </c>
      <c r="V35" s="1">
        <f t="shared" si="7"/>
        <v>0</v>
      </c>
    </row>
    <row r="36" spans="1:22">
      <c r="A36" s="5">
        <v>39940</v>
      </c>
      <c r="B36" s="1"/>
      <c r="D36" s="1">
        <v>9.9</v>
      </c>
      <c r="E36" t="s">
        <v>20</v>
      </c>
      <c r="F36" t="s">
        <v>5</v>
      </c>
      <c r="G36" t="s">
        <v>394</v>
      </c>
      <c r="K36" s="1">
        <f t="shared" si="0"/>
        <v>9.9</v>
      </c>
      <c r="L36" s="1">
        <f t="shared" ref="L36:L64" si="12">IF(G36="lanhouse",D36,0)</f>
        <v>0</v>
      </c>
      <c r="M36" s="1">
        <f t="shared" ref="M36:M64" si="13">IF(G36="celular",D36,0)</f>
        <v>0</v>
      </c>
      <c r="N36" s="1">
        <f t="shared" si="1"/>
        <v>0</v>
      </c>
      <c r="O36" s="1">
        <f t="shared" si="10"/>
        <v>0</v>
      </c>
      <c r="P36" s="1">
        <f t="shared" si="2"/>
        <v>9.9</v>
      </c>
      <c r="Q36" s="1">
        <f t="shared" si="3"/>
        <v>0</v>
      </c>
      <c r="R36" s="1">
        <f t="shared" si="4"/>
        <v>0</v>
      </c>
      <c r="S36" s="1">
        <f t="shared" si="5"/>
        <v>0</v>
      </c>
      <c r="T36" s="1">
        <f t="shared" si="6"/>
        <v>0</v>
      </c>
      <c r="U36" s="1">
        <f t="shared" ref="U36:U64" si="14">IF(G36="dominios",D36,0)</f>
        <v>0</v>
      </c>
      <c r="V36" s="1">
        <f t="shared" si="7"/>
        <v>0</v>
      </c>
    </row>
    <row r="37" spans="1:22">
      <c r="A37" s="5">
        <v>39940</v>
      </c>
      <c r="B37" s="1"/>
      <c r="D37" s="1">
        <v>24.9</v>
      </c>
      <c r="E37" t="s">
        <v>20</v>
      </c>
      <c r="F37" t="s">
        <v>7</v>
      </c>
      <c r="G37" t="s">
        <v>487</v>
      </c>
      <c r="K37" s="1">
        <f t="shared" si="0"/>
        <v>24.9</v>
      </c>
      <c r="L37" s="1">
        <f t="shared" si="12"/>
        <v>0</v>
      </c>
      <c r="M37" s="1">
        <f t="shared" si="13"/>
        <v>0</v>
      </c>
      <c r="N37" s="1">
        <f t="shared" si="1"/>
        <v>24.9</v>
      </c>
      <c r="O37" s="1">
        <f t="shared" si="10"/>
        <v>0</v>
      </c>
      <c r="P37" s="1">
        <f t="shared" si="2"/>
        <v>0</v>
      </c>
      <c r="Q37" s="1">
        <f t="shared" si="3"/>
        <v>0</v>
      </c>
      <c r="R37" s="1">
        <f t="shared" si="4"/>
        <v>0</v>
      </c>
      <c r="S37" s="1">
        <f t="shared" si="5"/>
        <v>0</v>
      </c>
      <c r="T37" s="1">
        <f t="shared" si="6"/>
        <v>0</v>
      </c>
      <c r="U37" s="1">
        <f t="shared" si="14"/>
        <v>0</v>
      </c>
      <c r="V37" s="1">
        <f t="shared" si="7"/>
        <v>0</v>
      </c>
    </row>
    <row r="38" spans="1:22">
      <c r="A38" s="5">
        <v>39940</v>
      </c>
      <c r="B38" s="1"/>
      <c r="D38" s="1">
        <v>12.9</v>
      </c>
      <c r="E38" t="s">
        <v>20</v>
      </c>
      <c r="F38" t="s">
        <v>6</v>
      </c>
      <c r="G38" t="s">
        <v>73</v>
      </c>
      <c r="K38" s="1">
        <f t="shared" si="0"/>
        <v>12.9</v>
      </c>
      <c r="L38" s="1">
        <f t="shared" si="12"/>
        <v>0</v>
      </c>
      <c r="M38" s="1">
        <f t="shared" si="13"/>
        <v>0</v>
      </c>
      <c r="N38" s="1">
        <f t="shared" si="1"/>
        <v>0</v>
      </c>
      <c r="O38" s="1">
        <f t="shared" si="10"/>
        <v>12.9</v>
      </c>
      <c r="P38" s="1">
        <f t="shared" si="2"/>
        <v>0</v>
      </c>
      <c r="Q38" s="1">
        <f t="shared" si="3"/>
        <v>0</v>
      </c>
      <c r="R38" s="1">
        <f t="shared" si="4"/>
        <v>0</v>
      </c>
      <c r="S38" s="1">
        <f t="shared" si="5"/>
        <v>0</v>
      </c>
      <c r="T38" s="1">
        <f t="shared" si="6"/>
        <v>0</v>
      </c>
      <c r="U38" s="1">
        <f t="shared" si="14"/>
        <v>0</v>
      </c>
      <c r="V38" s="1">
        <f t="shared" si="7"/>
        <v>0</v>
      </c>
    </row>
    <row r="39" spans="1:22">
      <c r="A39" s="5">
        <v>39941</v>
      </c>
      <c r="B39" s="1"/>
      <c r="D39" s="1">
        <v>19.899999999999999</v>
      </c>
      <c r="E39" t="s">
        <v>20</v>
      </c>
      <c r="F39" t="s">
        <v>7</v>
      </c>
      <c r="G39" t="s">
        <v>172</v>
      </c>
      <c r="K39" s="1">
        <f t="shared" si="0"/>
        <v>19.899999999999999</v>
      </c>
      <c r="L39" s="1">
        <f t="shared" si="12"/>
        <v>0</v>
      </c>
      <c r="M39" s="1">
        <f t="shared" si="13"/>
        <v>0</v>
      </c>
      <c r="N39" s="1">
        <f t="shared" si="1"/>
        <v>19.899999999999999</v>
      </c>
      <c r="O39" s="1">
        <f t="shared" si="10"/>
        <v>0</v>
      </c>
      <c r="P39" s="1">
        <f t="shared" si="2"/>
        <v>0</v>
      </c>
      <c r="Q39" s="1">
        <f t="shared" si="3"/>
        <v>0</v>
      </c>
      <c r="R39" s="1">
        <f t="shared" si="4"/>
        <v>0</v>
      </c>
      <c r="S39" s="1">
        <f t="shared" si="5"/>
        <v>0</v>
      </c>
      <c r="T39" s="1">
        <f t="shared" si="6"/>
        <v>0</v>
      </c>
      <c r="U39" s="1">
        <f t="shared" si="14"/>
        <v>0</v>
      </c>
      <c r="V39" s="1">
        <f t="shared" si="7"/>
        <v>0</v>
      </c>
    </row>
    <row r="40" spans="1:22">
      <c r="A40" s="5">
        <v>39941</v>
      </c>
      <c r="B40" s="1"/>
      <c r="D40" s="1">
        <v>50</v>
      </c>
      <c r="E40" t="s">
        <v>20</v>
      </c>
      <c r="F40" t="s">
        <v>5</v>
      </c>
      <c r="G40" t="s">
        <v>167</v>
      </c>
      <c r="K40" s="1">
        <f t="shared" si="0"/>
        <v>50</v>
      </c>
      <c r="L40" s="1">
        <f t="shared" si="12"/>
        <v>0</v>
      </c>
      <c r="M40" s="1">
        <f t="shared" si="13"/>
        <v>0</v>
      </c>
      <c r="N40" s="1">
        <f t="shared" si="1"/>
        <v>0</v>
      </c>
      <c r="O40" s="1">
        <f t="shared" si="10"/>
        <v>0</v>
      </c>
      <c r="P40" s="1">
        <f t="shared" si="2"/>
        <v>50</v>
      </c>
      <c r="Q40" s="1">
        <f t="shared" si="3"/>
        <v>0</v>
      </c>
      <c r="R40" s="1">
        <f t="shared" si="4"/>
        <v>0</v>
      </c>
      <c r="S40" s="1">
        <f t="shared" si="5"/>
        <v>0</v>
      </c>
      <c r="T40" s="1">
        <f t="shared" si="6"/>
        <v>0</v>
      </c>
      <c r="U40" s="1">
        <f t="shared" si="14"/>
        <v>0</v>
      </c>
      <c r="V40" s="1">
        <f t="shared" si="7"/>
        <v>0</v>
      </c>
    </row>
    <row r="41" spans="1:22">
      <c r="A41" s="5">
        <v>39941</v>
      </c>
      <c r="B41" s="1"/>
      <c r="D41" s="1">
        <v>24.9</v>
      </c>
      <c r="E41" t="s">
        <v>20</v>
      </c>
      <c r="F41" t="s">
        <v>5</v>
      </c>
      <c r="G41" t="s">
        <v>72</v>
      </c>
      <c r="K41" s="1">
        <f t="shared" si="0"/>
        <v>24.9</v>
      </c>
      <c r="L41" s="1">
        <f t="shared" si="12"/>
        <v>0</v>
      </c>
      <c r="M41" s="1">
        <f t="shared" si="13"/>
        <v>0</v>
      </c>
      <c r="N41" s="1">
        <f t="shared" si="1"/>
        <v>0</v>
      </c>
      <c r="O41" s="1">
        <f t="shared" si="10"/>
        <v>0</v>
      </c>
      <c r="P41" s="1">
        <f t="shared" si="2"/>
        <v>24.9</v>
      </c>
      <c r="Q41" s="1">
        <f t="shared" si="3"/>
        <v>0</v>
      </c>
      <c r="R41" s="1">
        <f t="shared" si="4"/>
        <v>0</v>
      </c>
      <c r="S41" s="1">
        <f t="shared" si="5"/>
        <v>0</v>
      </c>
      <c r="T41" s="1">
        <f t="shared" si="6"/>
        <v>0</v>
      </c>
      <c r="U41" s="1">
        <f t="shared" si="14"/>
        <v>0</v>
      </c>
      <c r="V41" s="1">
        <f t="shared" si="7"/>
        <v>0</v>
      </c>
    </row>
    <row r="42" spans="1:22">
      <c r="A42" s="5">
        <v>39942</v>
      </c>
      <c r="B42" s="1"/>
      <c r="D42" s="1">
        <v>24.9</v>
      </c>
      <c r="E42" t="s">
        <v>20</v>
      </c>
      <c r="F42" t="s">
        <v>6</v>
      </c>
      <c r="G42" t="s">
        <v>417</v>
      </c>
      <c r="K42" s="1">
        <f t="shared" si="0"/>
        <v>24.9</v>
      </c>
      <c r="L42" s="1">
        <f t="shared" si="12"/>
        <v>0</v>
      </c>
      <c r="M42" s="1">
        <f t="shared" si="13"/>
        <v>0</v>
      </c>
      <c r="N42" s="1">
        <f t="shared" si="1"/>
        <v>0</v>
      </c>
      <c r="O42" s="1">
        <f t="shared" si="10"/>
        <v>24.9</v>
      </c>
      <c r="P42" s="1">
        <f t="shared" si="2"/>
        <v>0</v>
      </c>
      <c r="Q42" s="1">
        <f t="shared" si="3"/>
        <v>0</v>
      </c>
      <c r="R42" s="1">
        <f t="shared" si="4"/>
        <v>0</v>
      </c>
      <c r="S42" s="1">
        <f t="shared" si="5"/>
        <v>0</v>
      </c>
      <c r="T42" s="1">
        <f t="shared" si="6"/>
        <v>0</v>
      </c>
      <c r="U42" s="1">
        <f t="shared" si="14"/>
        <v>0</v>
      </c>
      <c r="V42" s="1">
        <f t="shared" si="7"/>
        <v>0</v>
      </c>
    </row>
    <row r="43" spans="1:22">
      <c r="A43" s="5">
        <v>39944</v>
      </c>
      <c r="B43" s="1"/>
      <c r="D43" s="1">
        <v>24.9</v>
      </c>
      <c r="E43" t="s">
        <v>20</v>
      </c>
      <c r="F43" t="s">
        <v>13</v>
      </c>
      <c r="G43" t="s">
        <v>180</v>
      </c>
      <c r="K43" s="1">
        <f t="shared" si="0"/>
        <v>24.9</v>
      </c>
      <c r="L43" s="1">
        <f t="shared" si="12"/>
        <v>0</v>
      </c>
      <c r="M43" s="1">
        <f t="shared" si="13"/>
        <v>0</v>
      </c>
      <c r="N43" s="1">
        <f t="shared" si="1"/>
        <v>0</v>
      </c>
      <c r="O43" s="1">
        <f t="shared" si="10"/>
        <v>0</v>
      </c>
      <c r="P43" s="1">
        <f t="shared" si="2"/>
        <v>0</v>
      </c>
      <c r="Q43" s="1">
        <f t="shared" si="3"/>
        <v>24.9</v>
      </c>
      <c r="R43" s="1">
        <f t="shared" si="4"/>
        <v>0</v>
      </c>
      <c r="S43" s="1">
        <f t="shared" si="5"/>
        <v>0</v>
      </c>
      <c r="T43" s="1">
        <f t="shared" si="6"/>
        <v>0</v>
      </c>
      <c r="U43" s="1">
        <f t="shared" si="14"/>
        <v>0</v>
      </c>
      <c r="V43" s="1">
        <f t="shared" si="7"/>
        <v>0</v>
      </c>
    </row>
    <row r="44" spans="1:22">
      <c r="A44" s="5">
        <v>39944</v>
      </c>
      <c r="B44" s="1"/>
      <c r="D44" s="1">
        <v>70</v>
      </c>
      <c r="E44" t="s">
        <v>20</v>
      </c>
      <c r="F44" t="s">
        <v>5</v>
      </c>
      <c r="G44" t="s">
        <v>85</v>
      </c>
      <c r="K44" s="1">
        <f t="shared" si="0"/>
        <v>70</v>
      </c>
      <c r="L44" s="1">
        <f t="shared" si="12"/>
        <v>0</v>
      </c>
      <c r="M44" s="1">
        <f t="shared" si="13"/>
        <v>0</v>
      </c>
      <c r="N44" s="1">
        <f>IF(F44="caixa",D44,0)</f>
        <v>0</v>
      </c>
      <c r="O44" s="1">
        <f>IF(F44="bb",D44,0)</f>
        <v>0</v>
      </c>
      <c r="P44" s="1">
        <f>IF(F44="bradesco",D44,0)</f>
        <v>70</v>
      </c>
      <c r="Q44" s="1">
        <f>IF(F44="banco real",D44,0)</f>
        <v>0</v>
      </c>
      <c r="R44" s="1">
        <f>IF(F44="itau",D44,0)</f>
        <v>0</v>
      </c>
      <c r="S44" s="1">
        <f>IF(F44="pseg",D44,0)</f>
        <v>0</v>
      </c>
      <c r="T44" s="1">
        <f>IF(C44="pessoal",B44,0)</f>
        <v>0</v>
      </c>
      <c r="U44" s="1">
        <f t="shared" si="14"/>
        <v>0</v>
      </c>
      <c r="V44" s="1">
        <f t="shared" si="7"/>
        <v>0</v>
      </c>
    </row>
    <row r="45" spans="1:22">
      <c r="A45" s="5">
        <v>39944</v>
      </c>
      <c r="B45" s="1"/>
      <c r="D45" s="1">
        <v>40</v>
      </c>
      <c r="E45" t="s">
        <v>20</v>
      </c>
      <c r="F45" t="s">
        <v>6</v>
      </c>
      <c r="G45" t="s">
        <v>169</v>
      </c>
      <c r="K45" s="1">
        <f t="shared" si="0"/>
        <v>40</v>
      </c>
      <c r="L45" s="1">
        <f t="shared" si="12"/>
        <v>0</v>
      </c>
      <c r="M45" s="1">
        <f t="shared" si="13"/>
        <v>0</v>
      </c>
      <c r="N45" s="1">
        <f>IF(F45="caixa",D45,0)</f>
        <v>0</v>
      </c>
      <c r="O45" s="1">
        <f>IF(F45="bb",D45,0)</f>
        <v>40</v>
      </c>
      <c r="P45" s="1">
        <f>IF(F45="bradesco",D45,0)</f>
        <v>0</v>
      </c>
      <c r="Q45" s="1">
        <f>IF(F45="banco real",D45,0)</f>
        <v>0</v>
      </c>
      <c r="R45" s="1">
        <f>IF(F45="itau",D45,0)</f>
        <v>0</v>
      </c>
      <c r="S45" s="1">
        <f>IF(F45="pseg",D45,0)</f>
        <v>0</v>
      </c>
      <c r="T45" s="1">
        <f>IF(C45="pessoal",B45,0)</f>
        <v>0</v>
      </c>
      <c r="U45" s="1">
        <f t="shared" si="14"/>
        <v>0</v>
      </c>
      <c r="V45" s="1">
        <f t="shared" si="7"/>
        <v>0</v>
      </c>
    </row>
    <row r="46" spans="1:22">
      <c r="A46" s="5">
        <v>39944</v>
      </c>
      <c r="B46" s="1"/>
      <c r="D46" s="1">
        <v>24.9</v>
      </c>
      <c r="E46" t="s">
        <v>20</v>
      </c>
      <c r="F46" t="s">
        <v>7</v>
      </c>
      <c r="G46" t="s">
        <v>488</v>
      </c>
      <c r="K46" s="1">
        <f t="shared" si="0"/>
        <v>24.9</v>
      </c>
      <c r="L46" s="1">
        <f t="shared" si="12"/>
        <v>0</v>
      </c>
      <c r="M46" s="1">
        <f t="shared" si="13"/>
        <v>0</v>
      </c>
      <c r="N46" s="1">
        <f>IF(F46="caixa",D46,0)</f>
        <v>24.9</v>
      </c>
      <c r="O46" s="1">
        <f>IF(F46="bb",D46,0)</f>
        <v>0</v>
      </c>
      <c r="P46" s="1">
        <f>IF(F46="bradesco",D46,0)</f>
        <v>0</v>
      </c>
      <c r="Q46" s="1">
        <f>IF(F46="banco real",D46,0)</f>
        <v>0</v>
      </c>
      <c r="R46" s="1">
        <f>IF(F46="itau",D46,0)</f>
        <v>0</v>
      </c>
      <c r="S46" s="1">
        <f>IF(F46="pseg",D46,0)</f>
        <v>0</v>
      </c>
      <c r="T46" s="1">
        <f>IF(C46="pessoal",B46,0)</f>
        <v>0</v>
      </c>
      <c r="U46" s="1">
        <f t="shared" si="14"/>
        <v>0</v>
      </c>
      <c r="V46" s="1">
        <f t="shared" si="7"/>
        <v>0</v>
      </c>
    </row>
    <row r="47" spans="1:22">
      <c r="A47" s="5">
        <v>39945</v>
      </c>
      <c r="B47" s="1"/>
      <c r="D47" s="1">
        <v>44.9</v>
      </c>
      <c r="E47" t="s">
        <v>20</v>
      </c>
      <c r="F47" t="s">
        <v>13</v>
      </c>
      <c r="G47" t="s">
        <v>173</v>
      </c>
      <c r="K47" s="1">
        <f t="shared" si="0"/>
        <v>44.9</v>
      </c>
      <c r="L47" s="1">
        <f t="shared" si="12"/>
        <v>0</v>
      </c>
      <c r="M47" s="1">
        <f t="shared" si="13"/>
        <v>0</v>
      </c>
      <c r="N47" s="1">
        <f>IF(F47="caixa",D47,0)</f>
        <v>0</v>
      </c>
      <c r="O47" s="1">
        <f>IF(F47="bb",D47,0)</f>
        <v>0</v>
      </c>
      <c r="P47" s="1">
        <f>IF(F47="bradesco",D47,0)</f>
        <v>0</v>
      </c>
      <c r="Q47" s="1">
        <f>IF(F47="banco real",D47,0)</f>
        <v>44.9</v>
      </c>
      <c r="R47" s="1">
        <f>IF(F47="itau",D47,0)</f>
        <v>0</v>
      </c>
      <c r="S47" s="1">
        <f>IF(F47="pseg",D47,0)</f>
        <v>0</v>
      </c>
      <c r="T47" s="1">
        <f>IF(C47="pessoal",B47,0)</f>
        <v>0</v>
      </c>
      <c r="U47" s="1">
        <f t="shared" si="14"/>
        <v>0</v>
      </c>
      <c r="V47" s="1">
        <f t="shared" si="7"/>
        <v>0</v>
      </c>
    </row>
    <row r="48" spans="1:22">
      <c r="A48" s="5">
        <v>39945</v>
      </c>
      <c r="B48" s="1"/>
      <c r="D48" s="1">
        <v>30</v>
      </c>
      <c r="E48" t="s">
        <v>20</v>
      </c>
      <c r="F48" t="s">
        <v>13</v>
      </c>
      <c r="G48" t="s">
        <v>54</v>
      </c>
      <c r="K48" s="1">
        <f t="shared" si="0"/>
        <v>30</v>
      </c>
      <c r="L48" s="1">
        <f t="shared" si="12"/>
        <v>0</v>
      </c>
      <c r="M48" s="1">
        <f t="shared" si="13"/>
        <v>0</v>
      </c>
      <c r="N48" s="1">
        <f>IF(F48="caixa",D48,0)</f>
        <v>0</v>
      </c>
      <c r="O48" s="1">
        <f>IF(F48="bb",D48,0)</f>
        <v>0</v>
      </c>
      <c r="P48" s="1">
        <f>IF(F48="bradesco",D48,0)</f>
        <v>0</v>
      </c>
      <c r="Q48" s="1">
        <f>IF(F48="banco real",D48,0)</f>
        <v>30</v>
      </c>
      <c r="R48" s="1">
        <f>IF(F48="itau",D48,0)</f>
        <v>0</v>
      </c>
      <c r="S48" s="1">
        <f>IF(F48="pseg",D48,0)</f>
        <v>0</v>
      </c>
      <c r="T48" s="1">
        <f>IF(C48="pessoal",B48,0)</f>
        <v>0</v>
      </c>
      <c r="U48" s="1">
        <f t="shared" si="14"/>
        <v>0</v>
      </c>
      <c r="V48" s="1">
        <f t="shared" si="7"/>
        <v>0</v>
      </c>
    </row>
    <row r="49" spans="1:22">
      <c r="A49" s="5">
        <v>39945</v>
      </c>
      <c r="B49" s="1"/>
      <c r="D49" s="1">
        <v>24.9</v>
      </c>
      <c r="E49" t="s">
        <v>20</v>
      </c>
      <c r="F49" t="s">
        <v>5</v>
      </c>
      <c r="G49" t="s">
        <v>314</v>
      </c>
      <c r="K49" s="1">
        <f t="shared" si="0"/>
        <v>24.9</v>
      </c>
      <c r="L49" s="1">
        <f t="shared" si="12"/>
        <v>0</v>
      </c>
      <c r="M49" s="1">
        <f t="shared" si="13"/>
        <v>0</v>
      </c>
      <c r="N49" s="1">
        <f t="shared" si="1"/>
        <v>0</v>
      </c>
      <c r="O49" s="1">
        <f t="shared" si="10"/>
        <v>0</v>
      </c>
      <c r="P49" s="1">
        <f t="shared" si="2"/>
        <v>24.9</v>
      </c>
      <c r="Q49" s="1">
        <f t="shared" si="3"/>
        <v>0</v>
      </c>
      <c r="R49" s="1">
        <f t="shared" si="4"/>
        <v>0</v>
      </c>
      <c r="S49" s="1">
        <f t="shared" si="5"/>
        <v>0</v>
      </c>
      <c r="T49" s="1">
        <f t="shared" si="6"/>
        <v>0</v>
      </c>
      <c r="U49" s="1">
        <f t="shared" si="14"/>
        <v>0</v>
      </c>
      <c r="V49" s="1">
        <f t="shared" si="7"/>
        <v>0</v>
      </c>
    </row>
    <row r="50" spans="1:22">
      <c r="A50" s="5">
        <v>39945</v>
      </c>
      <c r="B50" s="1"/>
      <c r="D50" s="1">
        <v>74.7</v>
      </c>
      <c r="E50" t="s">
        <v>20</v>
      </c>
      <c r="F50" t="s">
        <v>8</v>
      </c>
      <c r="G50" t="s">
        <v>358</v>
      </c>
      <c r="K50" s="1">
        <f t="shared" si="0"/>
        <v>74.7</v>
      </c>
      <c r="L50" s="1">
        <f t="shared" si="12"/>
        <v>0</v>
      </c>
      <c r="M50" s="1">
        <f t="shared" si="13"/>
        <v>0</v>
      </c>
      <c r="N50" s="1">
        <f t="shared" si="1"/>
        <v>0</v>
      </c>
      <c r="O50" s="1">
        <f t="shared" si="10"/>
        <v>0</v>
      </c>
      <c r="P50" s="1">
        <f t="shared" si="2"/>
        <v>0</v>
      </c>
      <c r="Q50" s="1">
        <f t="shared" si="3"/>
        <v>0</v>
      </c>
      <c r="R50" s="1">
        <f t="shared" si="4"/>
        <v>74.7</v>
      </c>
      <c r="S50" s="1">
        <f t="shared" si="5"/>
        <v>0</v>
      </c>
      <c r="T50" s="1">
        <f t="shared" si="6"/>
        <v>0</v>
      </c>
      <c r="U50" s="1">
        <f t="shared" si="14"/>
        <v>0</v>
      </c>
      <c r="V50" s="1">
        <f t="shared" si="7"/>
        <v>0</v>
      </c>
    </row>
    <row r="51" spans="1:22">
      <c r="A51" s="5">
        <v>39945</v>
      </c>
      <c r="B51" s="1"/>
      <c r="D51" s="1">
        <v>84.9</v>
      </c>
      <c r="E51" t="s">
        <v>20</v>
      </c>
      <c r="F51" t="s">
        <v>6</v>
      </c>
      <c r="G51" t="s">
        <v>185</v>
      </c>
      <c r="H51" s="1"/>
      <c r="K51" s="1">
        <f t="shared" si="0"/>
        <v>84.9</v>
      </c>
      <c r="L51" s="1">
        <f t="shared" si="12"/>
        <v>0</v>
      </c>
      <c r="M51" s="1">
        <f t="shared" si="13"/>
        <v>0</v>
      </c>
      <c r="N51" s="1">
        <f t="shared" si="1"/>
        <v>0</v>
      </c>
      <c r="O51" s="1">
        <f t="shared" si="10"/>
        <v>84.9</v>
      </c>
      <c r="P51" s="1">
        <f t="shared" si="2"/>
        <v>0</v>
      </c>
      <c r="Q51" s="1">
        <f t="shared" si="3"/>
        <v>0</v>
      </c>
      <c r="R51" s="1">
        <f t="shared" si="4"/>
        <v>0</v>
      </c>
      <c r="S51" s="1">
        <f t="shared" si="5"/>
        <v>0</v>
      </c>
      <c r="T51" s="1">
        <f t="shared" si="6"/>
        <v>0</v>
      </c>
      <c r="U51" s="1">
        <f t="shared" si="14"/>
        <v>0</v>
      </c>
      <c r="V51" s="1">
        <f t="shared" si="7"/>
        <v>0</v>
      </c>
    </row>
    <row r="52" spans="1:22">
      <c r="A52" s="5">
        <v>39945</v>
      </c>
      <c r="B52" s="1"/>
      <c r="D52" s="1">
        <v>30</v>
      </c>
      <c r="E52" t="s">
        <v>20</v>
      </c>
      <c r="F52" t="s">
        <v>6</v>
      </c>
      <c r="G52" t="s">
        <v>209</v>
      </c>
      <c r="K52" s="1">
        <f t="shared" si="0"/>
        <v>30</v>
      </c>
      <c r="L52" s="1">
        <f t="shared" si="12"/>
        <v>0</v>
      </c>
      <c r="M52" s="1">
        <f t="shared" si="13"/>
        <v>0</v>
      </c>
      <c r="N52" s="1">
        <f t="shared" si="1"/>
        <v>0</v>
      </c>
      <c r="O52" s="1">
        <f t="shared" si="10"/>
        <v>30</v>
      </c>
      <c r="P52" s="1">
        <f t="shared" si="2"/>
        <v>0</v>
      </c>
      <c r="Q52" s="1">
        <f t="shared" si="3"/>
        <v>0</v>
      </c>
      <c r="R52" s="1">
        <f t="shared" si="4"/>
        <v>0</v>
      </c>
      <c r="S52" s="1">
        <f t="shared" si="5"/>
        <v>0</v>
      </c>
      <c r="T52" s="1">
        <f t="shared" si="6"/>
        <v>0</v>
      </c>
      <c r="U52" s="1">
        <f t="shared" si="14"/>
        <v>0</v>
      </c>
      <c r="V52" s="1">
        <f t="shared" si="7"/>
        <v>0</v>
      </c>
    </row>
    <row r="53" spans="1:22">
      <c r="A53" s="5">
        <v>39946</v>
      </c>
      <c r="B53" s="1"/>
      <c r="D53" s="1">
        <v>15</v>
      </c>
      <c r="E53" t="s">
        <v>20</v>
      </c>
      <c r="F53" t="s">
        <v>6</v>
      </c>
      <c r="G53" t="s">
        <v>411</v>
      </c>
      <c r="K53" s="1">
        <f t="shared" si="0"/>
        <v>15</v>
      </c>
      <c r="L53" s="1">
        <f t="shared" si="12"/>
        <v>0</v>
      </c>
      <c r="M53" s="1">
        <f t="shared" si="13"/>
        <v>0</v>
      </c>
      <c r="N53" s="1">
        <f t="shared" si="1"/>
        <v>0</v>
      </c>
      <c r="O53" s="1">
        <f t="shared" si="10"/>
        <v>15</v>
      </c>
      <c r="P53" s="1">
        <f t="shared" si="2"/>
        <v>0</v>
      </c>
      <c r="Q53" s="1">
        <f t="shared" si="3"/>
        <v>0</v>
      </c>
      <c r="R53" s="1">
        <f t="shared" si="4"/>
        <v>0</v>
      </c>
      <c r="S53" s="1">
        <f t="shared" si="5"/>
        <v>0</v>
      </c>
      <c r="T53" s="1">
        <f t="shared" si="6"/>
        <v>0</v>
      </c>
      <c r="U53" s="1">
        <f t="shared" si="14"/>
        <v>0</v>
      </c>
      <c r="V53" s="1">
        <f t="shared" si="7"/>
        <v>0</v>
      </c>
    </row>
    <row r="54" spans="1:22">
      <c r="A54" s="5">
        <v>39946</v>
      </c>
      <c r="B54" s="1"/>
      <c r="D54" s="1">
        <v>25</v>
      </c>
      <c r="E54" t="s">
        <v>20</v>
      </c>
      <c r="F54" t="s">
        <v>8</v>
      </c>
      <c r="G54" t="s">
        <v>489</v>
      </c>
      <c r="K54" s="1">
        <f t="shared" si="0"/>
        <v>25</v>
      </c>
      <c r="L54" s="1">
        <f t="shared" si="12"/>
        <v>0</v>
      </c>
      <c r="M54" s="1">
        <f t="shared" si="13"/>
        <v>0</v>
      </c>
      <c r="N54" s="1">
        <f t="shared" si="1"/>
        <v>0</v>
      </c>
      <c r="O54" s="1">
        <f t="shared" si="10"/>
        <v>0</v>
      </c>
      <c r="P54" s="1">
        <f t="shared" si="2"/>
        <v>0</v>
      </c>
      <c r="Q54" s="1">
        <f t="shared" si="3"/>
        <v>0</v>
      </c>
      <c r="R54" s="1">
        <f t="shared" si="4"/>
        <v>25</v>
      </c>
      <c r="S54" s="1">
        <f t="shared" si="5"/>
        <v>0</v>
      </c>
      <c r="T54" s="1">
        <f t="shared" si="6"/>
        <v>0</v>
      </c>
      <c r="U54" s="1">
        <f t="shared" si="14"/>
        <v>0</v>
      </c>
      <c r="V54" s="1">
        <f t="shared" si="7"/>
        <v>0</v>
      </c>
    </row>
    <row r="55" spans="1:22">
      <c r="A55" s="5">
        <v>39944</v>
      </c>
      <c r="B55" s="1"/>
      <c r="D55" s="1">
        <v>26</v>
      </c>
      <c r="E55" t="s">
        <v>20</v>
      </c>
      <c r="F55" t="s">
        <v>5</v>
      </c>
      <c r="G55" t="s">
        <v>359</v>
      </c>
      <c r="K55" s="1">
        <f t="shared" si="0"/>
        <v>26</v>
      </c>
      <c r="L55" s="1">
        <f t="shared" si="12"/>
        <v>0</v>
      </c>
      <c r="M55" s="1">
        <f t="shared" si="13"/>
        <v>0</v>
      </c>
      <c r="N55" s="1">
        <f t="shared" si="1"/>
        <v>0</v>
      </c>
      <c r="O55" s="1">
        <f t="shared" si="10"/>
        <v>0</v>
      </c>
      <c r="P55" s="1">
        <f t="shared" si="2"/>
        <v>26</v>
      </c>
      <c r="Q55" s="1">
        <f t="shared" si="3"/>
        <v>0</v>
      </c>
      <c r="R55" s="1">
        <f t="shared" si="4"/>
        <v>0</v>
      </c>
      <c r="S55" s="1">
        <f t="shared" si="5"/>
        <v>0</v>
      </c>
      <c r="T55" s="1">
        <f t="shared" si="6"/>
        <v>0</v>
      </c>
      <c r="U55" s="1">
        <f t="shared" si="14"/>
        <v>0</v>
      </c>
      <c r="V55" s="1">
        <f t="shared" si="7"/>
        <v>0</v>
      </c>
    </row>
    <row r="56" spans="1:22">
      <c r="A56" s="5">
        <v>39947</v>
      </c>
      <c r="B56" s="1"/>
      <c r="D56" s="1">
        <v>25</v>
      </c>
      <c r="E56" t="s">
        <v>20</v>
      </c>
      <c r="F56" t="s">
        <v>5</v>
      </c>
      <c r="G56" t="s">
        <v>490</v>
      </c>
      <c r="K56" s="1">
        <f t="shared" si="0"/>
        <v>25</v>
      </c>
      <c r="L56" s="1">
        <f t="shared" si="12"/>
        <v>0</v>
      </c>
      <c r="M56" s="1">
        <f t="shared" si="13"/>
        <v>0</v>
      </c>
      <c r="N56" s="1">
        <f t="shared" si="1"/>
        <v>0</v>
      </c>
      <c r="O56" s="1">
        <f t="shared" si="10"/>
        <v>0</v>
      </c>
      <c r="P56" s="1">
        <f t="shared" si="2"/>
        <v>25</v>
      </c>
      <c r="Q56" s="1">
        <f t="shared" si="3"/>
        <v>0</v>
      </c>
      <c r="R56" s="1">
        <f t="shared" si="4"/>
        <v>0</v>
      </c>
      <c r="S56" s="1">
        <f t="shared" si="5"/>
        <v>0</v>
      </c>
      <c r="T56" s="1">
        <f t="shared" si="6"/>
        <v>0</v>
      </c>
      <c r="U56" s="1">
        <f t="shared" si="14"/>
        <v>0</v>
      </c>
      <c r="V56" s="1">
        <f t="shared" si="7"/>
        <v>0</v>
      </c>
    </row>
    <row r="57" spans="1:22">
      <c r="A57" s="5">
        <v>39947</v>
      </c>
      <c r="B57" s="1"/>
      <c r="D57" s="1">
        <v>25</v>
      </c>
      <c r="E57" t="s">
        <v>20</v>
      </c>
      <c r="F57" t="s">
        <v>5</v>
      </c>
      <c r="G57" t="s">
        <v>450</v>
      </c>
      <c r="K57" s="1">
        <f t="shared" si="0"/>
        <v>25</v>
      </c>
      <c r="L57" s="1">
        <f t="shared" si="12"/>
        <v>0</v>
      </c>
      <c r="M57" s="1">
        <f t="shared" si="13"/>
        <v>0</v>
      </c>
      <c r="N57" s="1">
        <f t="shared" si="1"/>
        <v>0</v>
      </c>
      <c r="O57" s="1">
        <f t="shared" si="10"/>
        <v>0</v>
      </c>
      <c r="P57" s="1">
        <f t="shared" si="2"/>
        <v>25</v>
      </c>
      <c r="Q57" s="1">
        <f t="shared" si="3"/>
        <v>0</v>
      </c>
      <c r="R57" s="1">
        <f t="shared" si="4"/>
        <v>0</v>
      </c>
      <c r="S57" s="1">
        <f t="shared" si="5"/>
        <v>0</v>
      </c>
      <c r="T57" s="1">
        <f t="shared" si="6"/>
        <v>0</v>
      </c>
      <c r="U57" s="1">
        <f t="shared" si="14"/>
        <v>0</v>
      </c>
      <c r="V57" s="1">
        <f t="shared" si="7"/>
        <v>0</v>
      </c>
    </row>
    <row r="58" spans="1:22">
      <c r="A58" s="5">
        <v>39948</v>
      </c>
      <c r="B58" s="1"/>
      <c r="D58" s="1">
        <v>85</v>
      </c>
      <c r="E58" t="s">
        <v>20</v>
      </c>
      <c r="F58" t="s">
        <v>7</v>
      </c>
      <c r="G58" t="s">
        <v>491</v>
      </c>
      <c r="K58" s="1">
        <f t="shared" si="0"/>
        <v>85</v>
      </c>
      <c r="L58" s="1">
        <f t="shared" si="12"/>
        <v>0</v>
      </c>
      <c r="M58" s="1">
        <f t="shared" si="13"/>
        <v>0</v>
      </c>
      <c r="N58" s="1">
        <f t="shared" si="1"/>
        <v>85</v>
      </c>
      <c r="O58" s="1">
        <f t="shared" si="10"/>
        <v>0</v>
      </c>
      <c r="P58" s="1">
        <f t="shared" si="2"/>
        <v>0</v>
      </c>
      <c r="Q58" s="1">
        <f t="shared" si="3"/>
        <v>0</v>
      </c>
      <c r="R58" s="1">
        <f t="shared" si="4"/>
        <v>0</v>
      </c>
      <c r="S58" s="1">
        <f t="shared" si="5"/>
        <v>0</v>
      </c>
      <c r="T58" s="1">
        <f t="shared" si="6"/>
        <v>0</v>
      </c>
      <c r="U58" s="1">
        <f t="shared" si="14"/>
        <v>0</v>
      </c>
      <c r="V58" s="1">
        <f t="shared" si="7"/>
        <v>0</v>
      </c>
    </row>
    <row r="59" spans="1:22">
      <c r="A59" s="5">
        <v>39948</v>
      </c>
      <c r="B59" s="1"/>
      <c r="D59" s="1">
        <v>40</v>
      </c>
      <c r="E59" t="s">
        <v>20</v>
      </c>
      <c r="F59" t="s">
        <v>6</v>
      </c>
      <c r="G59" t="s">
        <v>326</v>
      </c>
      <c r="K59" s="1">
        <f t="shared" si="0"/>
        <v>40</v>
      </c>
      <c r="L59" s="1">
        <f t="shared" si="12"/>
        <v>0</v>
      </c>
      <c r="M59" s="1">
        <f t="shared" si="13"/>
        <v>0</v>
      </c>
      <c r="N59" s="1">
        <f t="shared" si="1"/>
        <v>0</v>
      </c>
      <c r="O59" s="1">
        <f t="shared" si="10"/>
        <v>40</v>
      </c>
      <c r="P59" s="1">
        <f t="shared" si="2"/>
        <v>0</v>
      </c>
      <c r="Q59" s="1">
        <f t="shared" si="3"/>
        <v>0</v>
      </c>
      <c r="R59" s="1">
        <f t="shared" si="4"/>
        <v>0</v>
      </c>
      <c r="S59" s="1">
        <f t="shared" si="5"/>
        <v>0</v>
      </c>
      <c r="T59" s="1">
        <f t="shared" si="6"/>
        <v>0</v>
      </c>
      <c r="U59" s="1">
        <f t="shared" si="14"/>
        <v>0</v>
      </c>
      <c r="V59" s="1">
        <f t="shared" si="7"/>
        <v>0</v>
      </c>
    </row>
    <row r="60" spans="1:22">
      <c r="A60" s="5">
        <v>39948</v>
      </c>
      <c r="B60" s="1"/>
      <c r="D60" s="1">
        <v>29.9</v>
      </c>
      <c r="E60" t="s">
        <v>20</v>
      </c>
      <c r="F60" t="s">
        <v>6</v>
      </c>
      <c r="G60" t="s">
        <v>492</v>
      </c>
      <c r="H60" s="1"/>
      <c r="K60" s="1">
        <f t="shared" si="0"/>
        <v>29.9</v>
      </c>
      <c r="L60" s="1">
        <f t="shared" si="12"/>
        <v>0</v>
      </c>
      <c r="M60" s="1">
        <f t="shared" si="13"/>
        <v>0</v>
      </c>
      <c r="N60" s="1">
        <f t="shared" si="1"/>
        <v>0</v>
      </c>
      <c r="O60" s="1">
        <f t="shared" si="10"/>
        <v>29.9</v>
      </c>
      <c r="P60" s="1">
        <f t="shared" si="2"/>
        <v>0</v>
      </c>
      <c r="Q60" s="1">
        <f t="shared" si="3"/>
        <v>0</v>
      </c>
      <c r="R60" s="1">
        <f t="shared" si="4"/>
        <v>0</v>
      </c>
      <c r="S60" s="1">
        <f t="shared" si="5"/>
        <v>0</v>
      </c>
      <c r="T60" s="1">
        <f t="shared" si="6"/>
        <v>0</v>
      </c>
      <c r="U60" s="1">
        <f t="shared" si="14"/>
        <v>0</v>
      </c>
      <c r="V60" s="1">
        <f t="shared" si="7"/>
        <v>0</v>
      </c>
    </row>
    <row r="61" spans="1:22">
      <c r="A61" s="5">
        <v>39948</v>
      </c>
      <c r="B61" s="1"/>
      <c r="D61" s="1">
        <v>325</v>
      </c>
      <c r="E61" t="s">
        <v>20</v>
      </c>
      <c r="F61" t="s">
        <v>33</v>
      </c>
      <c r="G61" t="s">
        <v>493</v>
      </c>
      <c r="H61" s="1"/>
      <c r="K61" s="1">
        <f t="shared" si="0"/>
        <v>325</v>
      </c>
      <c r="L61" s="1">
        <f t="shared" si="12"/>
        <v>0</v>
      </c>
      <c r="M61" s="1">
        <f t="shared" si="13"/>
        <v>0</v>
      </c>
      <c r="N61" s="1">
        <f t="shared" si="1"/>
        <v>0</v>
      </c>
      <c r="O61" s="1">
        <f t="shared" si="10"/>
        <v>0</v>
      </c>
      <c r="P61" s="1">
        <f t="shared" si="2"/>
        <v>0</v>
      </c>
      <c r="Q61" s="1">
        <f t="shared" si="3"/>
        <v>0</v>
      </c>
      <c r="R61" s="1">
        <f t="shared" si="4"/>
        <v>0</v>
      </c>
      <c r="S61" s="1">
        <f t="shared" si="5"/>
        <v>325</v>
      </c>
      <c r="T61" s="1">
        <f t="shared" si="6"/>
        <v>0</v>
      </c>
      <c r="U61" s="1">
        <f t="shared" si="14"/>
        <v>0</v>
      </c>
      <c r="V61" s="1">
        <f t="shared" si="7"/>
        <v>0</v>
      </c>
    </row>
    <row r="62" spans="1:22">
      <c r="A62" s="5">
        <v>39950</v>
      </c>
      <c r="B62" s="1"/>
      <c r="D62" s="1">
        <v>24.91</v>
      </c>
      <c r="E62" t="s">
        <v>20</v>
      </c>
      <c r="F62" t="s">
        <v>6</v>
      </c>
      <c r="G62" t="s">
        <v>494</v>
      </c>
      <c r="H62" s="1"/>
      <c r="K62" s="1">
        <f t="shared" si="0"/>
        <v>24.91</v>
      </c>
      <c r="L62" s="1">
        <f t="shared" si="12"/>
        <v>0</v>
      </c>
      <c r="M62" s="1">
        <f t="shared" si="13"/>
        <v>0</v>
      </c>
      <c r="N62" s="1">
        <f t="shared" si="1"/>
        <v>0</v>
      </c>
      <c r="O62" s="1">
        <f t="shared" si="10"/>
        <v>24.91</v>
      </c>
      <c r="P62" s="1">
        <f t="shared" si="2"/>
        <v>0</v>
      </c>
      <c r="Q62" s="1">
        <f t="shared" si="3"/>
        <v>0</v>
      </c>
      <c r="R62" s="1">
        <f t="shared" si="4"/>
        <v>0</v>
      </c>
      <c r="S62" s="1">
        <f t="shared" si="5"/>
        <v>0</v>
      </c>
      <c r="T62" s="1">
        <f t="shared" si="6"/>
        <v>0</v>
      </c>
      <c r="U62" s="1">
        <f t="shared" si="14"/>
        <v>0</v>
      </c>
      <c r="V62" s="1">
        <f t="shared" si="7"/>
        <v>0</v>
      </c>
    </row>
    <row r="63" spans="1:22">
      <c r="A63" s="5">
        <v>39949</v>
      </c>
      <c r="B63" s="1"/>
      <c r="D63" s="1">
        <v>25</v>
      </c>
      <c r="E63" t="s">
        <v>20</v>
      </c>
      <c r="F63" t="s">
        <v>6</v>
      </c>
      <c r="G63" t="s">
        <v>495</v>
      </c>
      <c r="H63" s="1"/>
      <c r="K63" s="1">
        <f t="shared" si="0"/>
        <v>25</v>
      </c>
      <c r="L63" s="1">
        <f t="shared" si="12"/>
        <v>0</v>
      </c>
      <c r="M63" s="1">
        <f t="shared" si="13"/>
        <v>0</v>
      </c>
      <c r="N63" s="1">
        <f t="shared" si="1"/>
        <v>0</v>
      </c>
      <c r="O63" s="1">
        <f t="shared" si="10"/>
        <v>25</v>
      </c>
      <c r="P63" s="1">
        <f t="shared" si="2"/>
        <v>0</v>
      </c>
      <c r="Q63" s="1">
        <f t="shared" si="3"/>
        <v>0</v>
      </c>
      <c r="R63" s="1">
        <f t="shared" si="4"/>
        <v>0</v>
      </c>
      <c r="S63" s="1">
        <f t="shared" si="5"/>
        <v>0</v>
      </c>
      <c r="T63" s="1">
        <f t="shared" si="6"/>
        <v>0</v>
      </c>
      <c r="U63" s="1">
        <f t="shared" si="14"/>
        <v>0</v>
      </c>
      <c r="V63" s="1">
        <f t="shared" si="7"/>
        <v>0</v>
      </c>
    </row>
    <row r="64" spans="1:22">
      <c r="A64" s="5">
        <v>39949</v>
      </c>
      <c r="B64" s="1"/>
      <c r="D64" s="1">
        <v>44.9</v>
      </c>
      <c r="E64" t="s">
        <v>20</v>
      </c>
      <c r="F64" t="s">
        <v>5</v>
      </c>
      <c r="G64" t="s">
        <v>76</v>
      </c>
      <c r="K64" s="1">
        <f t="shared" si="0"/>
        <v>44.9</v>
      </c>
      <c r="L64" s="1">
        <f t="shared" si="12"/>
        <v>0</v>
      </c>
      <c r="M64" s="1">
        <f t="shared" si="13"/>
        <v>0</v>
      </c>
      <c r="N64" s="1">
        <f t="shared" si="1"/>
        <v>0</v>
      </c>
      <c r="O64" s="1">
        <f t="shared" si="10"/>
        <v>0</v>
      </c>
      <c r="P64" s="1">
        <f t="shared" si="2"/>
        <v>44.9</v>
      </c>
      <c r="Q64" s="1">
        <f t="shared" si="3"/>
        <v>0</v>
      </c>
      <c r="R64" s="1">
        <f t="shared" si="4"/>
        <v>0</v>
      </c>
      <c r="S64" s="1">
        <f t="shared" si="5"/>
        <v>0</v>
      </c>
      <c r="T64" s="1">
        <f t="shared" si="6"/>
        <v>0</v>
      </c>
      <c r="U64" s="1">
        <f t="shared" si="14"/>
        <v>0</v>
      </c>
      <c r="V64" s="1">
        <f t="shared" si="7"/>
        <v>0</v>
      </c>
    </row>
    <row r="65" spans="1:22">
      <c r="A65" s="5">
        <v>39951</v>
      </c>
      <c r="B65" s="1"/>
      <c r="D65" s="1">
        <v>44.9</v>
      </c>
      <c r="E65" t="s">
        <v>20</v>
      </c>
      <c r="F65" t="s">
        <v>6</v>
      </c>
      <c r="G65" s="13" t="s">
        <v>244</v>
      </c>
      <c r="H65" s="13"/>
      <c r="K65" s="1">
        <f t="shared" si="0"/>
        <v>44.9</v>
      </c>
      <c r="L65" s="1">
        <f>IF(E65="lanhouse",D65,0)</f>
        <v>0</v>
      </c>
      <c r="M65" s="1">
        <f>IF(E65="celular",D65,0)</f>
        <v>0</v>
      </c>
      <c r="N65" s="1">
        <f t="shared" si="1"/>
        <v>0</v>
      </c>
      <c r="O65" s="1">
        <f t="shared" si="10"/>
        <v>44.9</v>
      </c>
      <c r="P65" s="1">
        <f t="shared" si="2"/>
        <v>0</v>
      </c>
      <c r="Q65" s="1">
        <f t="shared" si="3"/>
        <v>0</v>
      </c>
      <c r="R65" s="1">
        <f t="shared" si="4"/>
        <v>0</v>
      </c>
      <c r="S65" s="1">
        <f t="shared" si="5"/>
        <v>0</v>
      </c>
      <c r="T65" s="1">
        <f t="shared" si="6"/>
        <v>0</v>
      </c>
      <c r="U65" s="1">
        <f>IF(E65="dominios",D65,0)</f>
        <v>0</v>
      </c>
      <c r="V65" s="1">
        <f t="shared" si="7"/>
        <v>0</v>
      </c>
    </row>
    <row r="66" spans="1:22">
      <c r="A66" s="5">
        <v>39951</v>
      </c>
      <c r="B66" s="1"/>
      <c r="D66" s="1">
        <v>39.9</v>
      </c>
      <c r="E66" t="s">
        <v>56</v>
      </c>
      <c r="F66" t="s">
        <v>5</v>
      </c>
      <c r="G66" s="13" t="s">
        <v>61</v>
      </c>
      <c r="H66" s="13"/>
      <c r="K66" s="1">
        <f t="shared" si="0"/>
        <v>0</v>
      </c>
      <c r="L66" s="1">
        <f>IF(E66="lanhouse",D66,0)</f>
        <v>0</v>
      </c>
      <c r="M66" s="1">
        <f>IF(E66="celular",D66,0)</f>
        <v>0</v>
      </c>
      <c r="N66" s="1">
        <f t="shared" si="1"/>
        <v>0</v>
      </c>
      <c r="O66" s="1">
        <f t="shared" si="10"/>
        <v>0</v>
      </c>
      <c r="P66" s="1">
        <f t="shared" si="2"/>
        <v>39.9</v>
      </c>
      <c r="Q66" s="1">
        <f t="shared" si="3"/>
        <v>0</v>
      </c>
      <c r="R66" s="1">
        <f t="shared" si="4"/>
        <v>0</v>
      </c>
      <c r="S66" s="1">
        <f t="shared" si="5"/>
        <v>0</v>
      </c>
      <c r="T66" s="1">
        <f t="shared" si="6"/>
        <v>0</v>
      </c>
      <c r="U66" s="1">
        <f>IF(E66="dominios",D66,0)</f>
        <v>39.9</v>
      </c>
      <c r="V66" s="1">
        <f t="shared" si="7"/>
        <v>0</v>
      </c>
    </row>
    <row r="67" spans="1:22">
      <c r="A67" s="5">
        <v>39951</v>
      </c>
      <c r="B67" s="1">
        <v>26.84</v>
      </c>
      <c r="C67" t="s">
        <v>500</v>
      </c>
      <c r="D67" s="1">
        <v>25</v>
      </c>
      <c r="E67" t="s">
        <v>107</v>
      </c>
      <c r="F67" t="s">
        <v>7</v>
      </c>
      <c r="G67" t="s">
        <v>497</v>
      </c>
      <c r="K67" s="1">
        <f t="shared" ref="K67:K130" si="15">IF(E67="lojas",D67,0)</f>
        <v>0</v>
      </c>
      <c r="L67" s="1">
        <f t="shared" ref="L67:L130" si="16">IF(E67="lanhouse",D67,0)</f>
        <v>0</v>
      </c>
      <c r="M67" s="1">
        <f t="shared" ref="M67:M130" si="17">IF(E67="celular",D67,0)</f>
        <v>0</v>
      </c>
      <c r="N67" s="1">
        <f>IF(G67="caixa",D67,0)</f>
        <v>0</v>
      </c>
      <c r="O67" s="1">
        <f>IF(G67="bb",D67,0)</f>
        <v>0</v>
      </c>
      <c r="P67" s="1">
        <f>IF(G67="bradesco",D67,0)</f>
        <v>0</v>
      </c>
      <c r="Q67" s="1">
        <f>IF(G67="banco real",D67,0)</f>
        <v>0</v>
      </c>
      <c r="R67" s="1">
        <f>IF(G67="itau",D67,0)</f>
        <v>0</v>
      </c>
      <c r="S67" s="1">
        <f>IF(G67="pseg",D67,0)</f>
        <v>0</v>
      </c>
      <c r="T67" s="1">
        <f t="shared" ref="T67:T130" si="18">IF(C67="pessoal",B67,0)</f>
        <v>0</v>
      </c>
      <c r="U67" s="1">
        <f t="shared" ref="U67:U130" si="19">IF(E67="dominios",D67,0)</f>
        <v>0</v>
      </c>
      <c r="V67" s="1">
        <f t="shared" ref="V67:V130" si="20">IF(C67="publicidade",B67,0)</f>
        <v>0</v>
      </c>
    </row>
    <row r="68" spans="1:22">
      <c r="A68" s="5">
        <v>39951</v>
      </c>
      <c r="B68" s="1">
        <v>122.83</v>
      </c>
      <c r="C68" t="s">
        <v>30</v>
      </c>
      <c r="D68" s="1">
        <v>24.9</v>
      </c>
      <c r="E68" t="s">
        <v>20</v>
      </c>
      <c r="F68" t="s">
        <v>6</v>
      </c>
      <c r="G68" s="13" t="s">
        <v>498</v>
      </c>
      <c r="H68" s="13"/>
      <c r="K68" s="1">
        <f t="shared" si="15"/>
        <v>24.9</v>
      </c>
      <c r="L68" s="1">
        <f t="shared" si="16"/>
        <v>0</v>
      </c>
      <c r="M68" s="1">
        <f t="shared" si="17"/>
        <v>0</v>
      </c>
      <c r="N68" s="1">
        <f t="shared" ref="N68:N131" si="21">IF(F68="caixa",D68,0)</f>
        <v>0</v>
      </c>
      <c r="O68" s="1">
        <f t="shared" ref="O68:O131" si="22">IF(F68="bb",D68,0)</f>
        <v>24.9</v>
      </c>
      <c r="P68" s="1">
        <f t="shared" ref="P68:P131" si="23">IF(F68="bradesco",D68,0)</f>
        <v>0</v>
      </c>
      <c r="Q68" s="1">
        <f t="shared" ref="Q68:Q131" si="24">IF(F68="banco real",D68,0)</f>
        <v>0</v>
      </c>
      <c r="R68" s="1">
        <f t="shared" ref="R68:R131" si="25">IF(F68="itau",D68,0)</f>
        <v>0</v>
      </c>
      <c r="S68" s="1">
        <f t="shared" ref="S68:S131" si="26">IF(F68="pseg",D68,0)</f>
        <v>0</v>
      </c>
      <c r="T68" s="1">
        <f t="shared" si="18"/>
        <v>0</v>
      </c>
      <c r="U68" s="1">
        <f t="shared" si="19"/>
        <v>0</v>
      </c>
      <c r="V68" s="1">
        <f t="shared" si="20"/>
        <v>0</v>
      </c>
    </row>
    <row r="69" spans="1:22">
      <c r="A69" s="5">
        <v>39951</v>
      </c>
      <c r="B69" s="1">
        <v>30</v>
      </c>
      <c r="C69" t="s">
        <v>56</v>
      </c>
      <c r="D69" s="1">
        <v>25</v>
      </c>
      <c r="E69" t="s">
        <v>20</v>
      </c>
      <c r="F69" t="s">
        <v>5</v>
      </c>
      <c r="G69" t="s">
        <v>400</v>
      </c>
      <c r="H69" s="13"/>
      <c r="K69" s="1">
        <f t="shared" si="15"/>
        <v>25</v>
      </c>
      <c r="L69" s="1">
        <f t="shared" si="16"/>
        <v>0</v>
      </c>
      <c r="M69" s="1">
        <f t="shared" si="17"/>
        <v>0</v>
      </c>
      <c r="N69" s="1">
        <f>IF(G69="caixa",D69,0)</f>
        <v>0</v>
      </c>
      <c r="O69" s="1">
        <f>IF(G69="bb",D69,0)</f>
        <v>0</v>
      </c>
      <c r="P69" s="1">
        <f>IF(G69="bradesco",D69,0)</f>
        <v>0</v>
      </c>
      <c r="Q69" s="1">
        <f>IF(G69="banco real",D69,0)</f>
        <v>0</v>
      </c>
      <c r="R69" s="1">
        <f>IF(G69="itau",D69,0)</f>
        <v>0</v>
      </c>
      <c r="S69" s="1">
        <f>IF(G69="pseg",D69,0)</f>
        <v>0</v>
      </c>
      <c r="T69" s="1">
        <f t="shared" si="18"/>
        <v>0</v>
      </c>
      <c r="U69" s="1">
        <f t="shared" si="19"/>
        <v>0</v>
      </c>
      <c r="V69" s="1">
        <f t="shared" si="20"/>
        <v>0</v>
      </c>
    </row>
    <row r="70" spans="1:22">
      <c r="A70" s="5">
        <v>39952</v>
      </c>
      <c r="B70" s="1">
        <v>26.04</v>
      </c>
      <c r="C70" t="s">
        <v>45</v>
      </c>
      <c r="D70" s="1">
        <v>24.9</v>
      </c>
      <c r="E70" t="s">
        <v>20</v>
      </c>
      <c r="F70" t="s">
        <v>63</v>
      </c>
      <c r="G70" s="13" t="s">
        <v>6</v>
      </c>
      <c r="H70" s="13"/>
      <c r="K70" s="1">
        <f t="shared" si="15"/>
        <v>24.9</v>
      </c>
      <c r="L70" s="1">
        <f t="shared" si="16"/>
        <v>0</v>
      </c>
      <c r="M70" s="1">
        <f t="shared" si="17"/>
        <v>0</v>
      </c>
      <c r="N70" s="1">
        <f t="shared" si="21"/>
        <v>0</v>
      </c>
      <c r="O70" s="1">
        <f t="shared" si="22"/>
        <v>0</v>
      </c>
      <c r="P70" s="1">
        <f t="shared" si="23"/>
        <v>0</v>
      </c>
      <c r="Q70" s="1">
        <f t="shared" si="24"/>
        <v>0</v>
      </c>
      <c r="R70" s="1">
        <f t="shared" si="25"/>
        <v>0</v>
      </c>
      <c r="S70" s="1">
        <f t="shared" si="26"/>
        <v>0</v>
      </c>
      <c r="T70" s="1">
        <f t="shared" si="18"/>
        <v>0</v>
      </c>
      <c r="U70" s="1">
        <f t="shared" si="19"/>
        <v>0</v>
      </c>
      <c r="V70" s="1">
        <f t="shared" si="20"/>
        <v>0</v>
      </c>
    </row>
    <row r="71" spans="1:22">
      <c r="A71" s="5">
        <v>39952</v>
      </c>
      <c r="B71" s="1"/>
      <c r="D71" s="1">
        <v>19.899999999999999</v>
      </c>
      <c r="E71" t="s">
        <v>20</v>
      </c>
      <c r="F71" t="s">
        <v>246</v>
      </c>
      <c r="G71" s="13" t="s">
        <v>8</v>
      </c>
      <c r="H71" s="13"/>
      <c r="K71" s="1">
        <f t="shared" si="15"/>
        <v>19.899999999999999</v>
      </c>
      <c r="L71" s="1">
        <f t="shared" si="16"/>
        <v>0</v>
      </c>
      <c r="M71" s="1">
        <f t="shared" si="17"/>
        <v>0</v>
      </c>
      <c r="N71" s="1">
        <f t="shared" si="21"/>
        <v>0</v>
      </c>
      <c r="O71" s="1">
        <f t="shared" si="22"/>
        <v>0</v>
      </c>
      <c r="P71" s="1">
        <f t="shared" si="23"/>
        <v>0</v>
      </c>
      <c r="Q71" s="1">
        <f t="shared" si="24"/>
        <v>0</v>
      </c>
      <c r="R71" s="1">
        <f t="shared" si="25"/>
        <v>0</v>
      </c>
      <c r="S71" s="1">
        <f t="shared" si="26"/>
        <v>0</v>
      </c>
      <c r="T71" s="1">
        <f t="shared" si="18"/>
        <v>0</v>
      </c>
      <c r="U71" s="1">
        <f t="shared" si="19"/>
        <v>0</v>
      </c>
      <c r="V71" s="1">
        <f t="shared" si="20"/>
        <v>0</v>
      </c>
    </row>
    <row r="72" spans="1:22">
      <c r="A72" s="5">
        <v>39952</v>
      </c>
      <c r="B72" s="1"/>
      <c r="D72" s="1">
        <v>40</v>
      </c>
      <c r="E72" t="s">
        <v>107</v>
      </c>
      <c r="F72" s="13" t="s">
        <v>213</v>
      </c>
      <c r="G72" s="13" t="s">
        <v>8</v>
      </c>
      <c r="H72" s="13"/>
      <c r="K72" s="1">
        <f t="shared" si="15"/>
        <v>0</v>
      </c>
      <c r="L72" s="1">
        <f t="shared" si="16"/>
        <v>0</v>
      </c>
      <c r="M72" s="1">
        <f t="shared" si="17"/>
        <v>0</v>
      </c>
      <c r="N72" s="1">
        <f t="shared" si="21"/>
        <v>0</v>
      </c>
      <c r="O72" s="1">
        <f t="shared" si="22"/>
        <v>0</v>
      </c>
      <c r="P72" s="1">
        <f t="shared" si="23"/>
        <v>0</v>
      </c>
      <c r="Q72" s="1">
        <f t="shared" si="24"/>
        <v>0</v>
      </c>
      <c r="R72" s="1">
        <f t="shared" si="25"/>
        <v>0</v>
      </c>
      <c r="S72" s="1">
        <f t="shared" si="26"/>
        <v>0</v>
      </c>
      <c r="T72" s="1">
        <f t="shared" si="18"/>
        <v>0</v>
      </c>
      <c r="U72" s="1">
        <f t="shared" si="19"/>
        <v>0</v>
      </c>
      <c r="V72" s="1">
        <f t="shared" si="20"/>
        <v>0</v>
      </c>
    </row>
    <row r="73" spans="1:22">
      <c r="A73" s="5">
        <v>39952</v>
      </c>
      <c r="B73" s="1"/>
      <c r="D73" s="1">
        <v>44.9</v>
      </c>
      <c r="E73" t="s">
        <v>20</v>
      </c>
      <c r="F73" t="s">
        <v>499</v>
      </c>
      <c r="G73" s="13" t="s">
        <v>8</v>
      </c>
      <c r="H73" s="13"/>
      <c r="K73" s="1">
        <f t="shared" si="15"/>
        <v>44.9</v>
      </c>
      <c r="L73" s="1">
        <f t="shared" si="16"/>
        <v>0</v>
      </c>
      <c r="M73" s="1">
        <f t="shared" si="17"/>
        <v>0</v>
      </c>
      <c r="N73" s="1">
        <f t="shared" si="21"/>
        <v>0</v>
      </c>
      <c r="O73" s="1">
        <f t="shared" si="22"/>
        <v>0</v>
      </c>
      <c r="P73" s="1">
        <f t="shared" si="23"/>
        <v>0</v>
      </c>
      <c r="Q73" s="1">
        <f t="shared" si="24"/>
        <v>0</v>
      </c>
      <c r="R73" s="1">
        <f t="shared" si="25"/>
        <v>0</v>
      </c>
      <c r="S73" s="1">
        <f t="shared" si="26"/>
        <v>0</v>
      </c>
      <c r="T73" s="1">
        <f t="shared" si="18"/>
        <v>0</v>
      </c>
      <c r="U73" s="1">
        <f t="shared" si="19"/>
        <v>0</v>
      </c>
      <c r="V73" s="1">
        <f t="shared" si="20"/>
        <v>0</v>
      </c>
    </row>
    <row r="74" spans="1:22">
      <c r="A74" s="5">
        <v>39952</v>
      </c>
      <c r="B74" s="1"/>
      <c r="D74" s="1">
        <v>89.8</v>
      </c>
      <c r="E74" t="s">
        <v>20</v>
      </c>
      <c r="F74" t="s">
        <v>372</v>
      </c>
      <c r="G74" s="13" t="s">
        <v>8</v>
      </c>
      <c r="K74" s="1">
        <f t="shared" si="15"/>
        <v>89.8</v>
      </c>
      <c r="L74" s="1">
        <f t="shared" si="16"/>
        <v>0</v>
      </c>
      <c r="M74" s="1">
        <f t="shared" si="17"/>
        <v>0</v>
      </c>
      <c r="N74" s="1">
        <f t="shared" si="21"/>
        <v>0</v>
      </c>
      <c r="O74" s="1">
        <f t="shared" si="22"/>
        <v>0</v>
      </c>
      <c r="P74" s="1">
        <f t="shared" si="23"/>
        <v>0</v>
      </c>
      <c r="Q74" s="1">
        <f t="shared" si="24"/>
        <v>0</v>
      </c>
      <c r="R74" s="1">
        <f t="shared" si="25"/>
        <v>0</v>
      </c>
      <c r="S74" s="1">
        <f t="shared" si="26"/>
        <v>0</v>
      </c>
      <c r="T74" s="1">
        <f t="shared" si="18"/>
        <v>0</v>
      </c>
      <c r="U74" s="1">
        <f t="shared" si="19"/>
        <v>0</v>
      </c>
      <c r="V74" s="1">
        <f t="shared" si="20"/>
        <v>0</v>
      </c>
    </row>
    <row r="75" spans="1:22">
      <c r="A75" s="5">
        <v>39952</v>
      </c>
      <c r="B75" s="1"/>
      <c r="D75" s="1">
        <v>24.9</v>
      </c>
      <c r="E75" t="s">
        <v>20</v>
      </c>
      <c r="F75" t="s">
        <v>6</v>
      </c>
      <c r="G75" s="13" t="s">
        <v>455</v>
      </c>
      <c r="I75">
        <v>1873</v>
      </c>
      <c r="K75" s="1">
        <f t="shared" si="15"/>
        <v>24.9</v>
      </c>
      <c r="L75" s="1">
        <f t="shared" si="16"/>
        <v>0</v>
      </c>
      <c r="M75" s="1">
        <f t="shared" si="17"/>
        <v>0</v>
      </c>
      <c r="N75" s="1">
        <f>IF(G75="caixa",D75,0)</f>
        <v>0</v>
      </c>
      <c r="O75" s="1">
        <f>IF(G75="bb",D75,0)</f>
        <v>0</v>
      </c>
      <c r="P75" s="1">
        <f>IF(G75="bradesco",D75,0)</f>
        <v>0</v>
      </c>
      <c r="Q75" s="1">
        <f>IF(G75="banco real",D75,0)</f>
        <v>0</v>
      </c>
      <c r="R75" s="1">
        <f>IF(G75="itau",D75,0)</f>
        <v>0</v>
      </c>
      <c r="S75" s="1">
        <f>IF(G75="pseg",D75,0)</f>
        <v>0</v>
      </c>
      <c r="T75" s="1">
        <f t="shared" si="18"/>
        <v>0</v>
      </c>
      <c r="U75" s="1">
        <f t="shared" si="19"/>
        <v>0</v>
      </c>
      <c r="V75" s="1">
        <f t="shared" si="20"/>
        <v>0</v>
      </c>
    </row>
    <row r="76" spans="1:22">
      <c r="A76" s="5">
        <v>39952</v>
      </c>
      <c r="B76" s="1"/>
      <c r="D76" s="1">
        <v>44.9</v>
      </c>
      <c r="E76" t="s">
        <v>20</v>
      </c>
      <c r="F76" t="s">
        <v>8</v>
      </c>
      <c r="G76" s="13" t="s">
        <v>86</v>
      </c>
      <c r="H76" s="13"/>
      <c r="K76" s="1">
        <f t="shared" si="15"/>
        <v>44.9</v>
      </c>
      <c r="L76" s="1">
        <f t="shared" si="16"/>
        <v>0</v>
      </c>
      <c r="M76" s="1">
        <f t="shared" si="17"/>
        <v>0</v>
      </c>
      <c r="N76" s="1">
        <f t="shared" si="21"/>
        <v>0</v>
      </c>
      <c r="O76" s="1">
        <f t="shared" si="22"/>
        <v>0</v>
      </c>
      <c r="P76" s="1">
        <f t="shared" si="23"/>
        <v>0</v>
      </c>
      <c r="Q76" s="1">
        <f t="shared" si="24"/>
        <v>0</v>
      </c>
      <c r="R76" s="1">
        <f t="shared" si="25"/>
        <v>44.9</v>
      </c>
      <c r="S76" s="1">
        <f t="shared" si="26"/>
        <v>0</v>
      </c>
      <c r="T76" s="1">
        <f t="shared" si="18"/>
        <v>0</v>
      </c>
      <c r="U76" s="1">
        <f t="shared" si="19"/>
        <v>0</v>
      </c>
      <c r="V76" s="1">
        <f t="shared" si="20"/>
        <v>0</v>
      </c>
    </row>
    <row r="77" spans="1:22">
      <c r="A77" s="5">
        <v>39952</v>
      </c>
      <c r="B77" s="1"/>
      <c r="D77" s="1">
        <v>24.9</v>
      </c>
      <c r="E77" t="s">
        <v>20</v>
      </c>
      <c r="F77" t="s">
        <v>8</v>
      </c>
      <c r="G77" s="13" t="s">
        <v>501</v>
      </c>
      <c r="H77" s="13"/>
      <c r="K77" s="1">
        <f t="shared" si="15"/>
        <v>24.9</v>
      </c>
      <c r="L77" s="1">
        <f t="shared" si="16"/>
        <v>0</v>
      </c>
      <c r="M77" s="1">
        <f t="shared" si="17"/>
        <v>0</v>
      </c>
      <c r="N77" s="1">
        <f t="shared" si="21"/>
        <v>0</v>
      </c>
      <c r="O77" s="1">
        <f t="shared" si="22"/>
        <v>0</v>
      </c>
      <c r="P77" s="1">
        <f t="shared" si="23"/>
        <v>0</v>
      </c>
      <c r="Q77" s="1">
        <f t="shared" si="24"/>
        <v>0</v>
      </c>
      <c r="R77" s="1">
        <f t="shared" si="25"/>
        <v>24.9</v>
      </c>
      <c r="S77" s="1">
        <f t="shared" si="26"/>
        <v>0</v>
      </c>
      <c r="T77" s="1">
        <f t="shared" si="18"/>
        <v>0</v>
      </c>
      <c r="U77" s="1">
        <f t="shared" si="19"/>
        <v>0</v>
      </c>
      <c r="V77" s="1">
        <f t="shared" si="20"/>
        <v>0</v>
      </c>
    </row>
    <row r="78" spans="1:22">
      <c r="A78" s="5">
        <v>39953</v>
      </c>
      <c r="B78" s="1"/>
      <c r="D78" s="1">
        <v>24.9</v>
      </c>
      <c r="E78" t="s">
        <v>20</v>
      </c>
      <c r="F78" t="s">
        <v>8</v>
      </c>
      <c r="G78" s="13" t="s">
        <v>466</v>
      </c>
      <c r="H78" s="1"/>
      <c r="K78" s="1">
        <f t="shared" si="15"/>
        <v>24.9</v>
      </c>
      <c r="L78" s="1">
        <f t="shared" si="16"/>
        <v>0</v>
      </c>
      <c r="M78" s="1">
        <f t="shared" si="17"/>
        <v>0</v>
      </c>
      <c r="N78" s="1">
        <f>IF(G78="caixa",D78,0)</f>
        <v>0</v>
      </c>
      <c r="O78" s="1">
        <f>IF(G78="bb",D78,0)</f>
        <v>0</v>
      </c>
      <c r="P78" s="1">
        <f>IF(G78="bradesco",D78,0)</f>
        <v>0</v>
      </c>
      <c r="Q78" s="1">
        <f>IF(G78="banco real",D78,0)</f>
        <v>0</v>
      </c>
      <c r="R78" s="1">
        <f>IF(G78="itau",D78,0)</f>
        <v>0</v>
      </c>
      <c r="S78" s="1">
        <f>IF(G78="pseg",D78,0)</f>
        <v>0</v>
      </c>
      <c r="T78" s="1">
        <f t="shared" si="18"/>
        <v>0</v>
      </c>
      <c r="U78" s="1">
        <f t="shared" si="19"/>
        <v>0</v>
      </c>
      <c r="V78" s="1">
        <f t="shared" si="20"/>
        <v>0</v>
      </c>
    </row>
    <row r="79" spans="1:22">
      <c r="A79" s="5">
        <v>39953</v>
      </c>
      <c r="B79" s="1"/>
      <c r="D79" s="1">
        <v>24.9</v>
      </c>
      <c r="E79" t="s">
        <v>20</v>
      </c>
      <c r="F79" t="s">
        <v>8</v>
      </c>
      <c r="G79" s="13" t="s">
        <v>502</v>
      </c>
      <c r="H79" s="13"/>
      <c r="K79" s="1">
        <f t="shared" si="15"/>
        <v>24.9</v>
      </c>
      <c r="L79" s="1">
        <f t="shared" si="16"/>
        <v>0</v>
      </c>
      <c r="M79" s="1">
        <f t="shared" si="17"/>
        <v>0</v>
      </c>
      <c r="N79" s="1">
        <f t="shared" si="21"/>
        <v>0</v>
      </c>
      <c r="O79" s="1">
        <f t="shared" si="22"/>
        <v>0</v>
      </c>
      <c r="P79" s="1">
        <f t="shared" si="23"/>
        <v>0</v>
      </c>
      <c r="Q79" s="1">
        <f t="shared" si="24"/>
        <v>0</v>
      </c>
      <c r="R79" s="1">
        <f t="shared" si="25"/>
        <v>24.9</v>
      </c>
      <c r="S79" s="1">
        <f t="shared" si="26"/>
        <v>0</v>
      </c>
      <c r="T79" s="1">
        <f t="shared" si="18"/>
        <v>0</v>
      </c>
      <c r="U79" s="1">
        <f t="shared" si="19"/>
        <v>0</v>
      </c>
      <c r="V79" s="1">
        <f t="shared" si="20"/>
        <v>0</v>
      </c>
    </row>
    <row r="80" spans="1:22">
      <c r="A80" s="5">
        <v>39954</v>
      </c>
      <c r="B80" s="1"/>
      <c r="D80" s="1">
        <v>24.9</v>
      </c>
      <c r="E80" t="s">
        <v>20</v>
      </c>
      <c r="F80" t="s">
        <v>6</v>
      </c>
      <c r="G80" s="13" t="s">
        <v>348</v>
      </c>
      <c r="K80" s="1">
        <f t="shared" si="15"/>
        <v>24.9</v>
      </c>
      <c r="L80" s="1">
        <f t="shared" si="16"/>
        <v>0</v>
      </c>
      <c r="M80" s="1">
        <f t="shared" si="17"/>
        <v>0</v>
      </c>
      <c r="N80" s="1">
        <f t="shared" si="21"/>
        <v>0</v>
      </c>
      <c r="O80" s="1">
        <f t="shared" si="22"/>
        <v>24.9</v>
      </c>
      <c r="P80" s="1">
        <f t="shared" si="23"/>
        <v>0</v>
      </c>
      <c r="Q80" s="1">
        <f t="shared" si="24"/>
        <v>0</v>
      </c>
      <c r="R80" s="1">
        <f t="shared" si="25"/>
        <v>0</v>
      </c>
      <c r="S80" s="1">
        <f t="shared" si="26"/>
        <v>0</v>
      </c>
      <c r="T80" s="1">
        <f t="shared" si="18"/>
        <v>0</v>
      </c>
      <c r="U80" s="1">
        <f t="shared" si="19"/>
        <v>0</v>
      </c>
      <c r="V80" s="1">
        <f t="shared" si="20"/>
        <v>0</v>
      </c>
    </row>
    <row r="81" spans="1:22">
      <c r="A81" s="5">
        <v>39952</v>
      </c>
      <c r="B81" s="1"/>
      <c r="D81" s="1">
        <v>24.9</v>
      </c>
      <c r="E81" t="s">
        <v>20</v>
      </c>
      <c r="F81" t="s">
        <v>6</v>
      </c>
      <c r="G81" s="13" t="s">
        <v>402</v>
      </c>
      <c r="H81" s="13"/>
      <c r="I81">
        <v>1873</v>
      </c>
      <c r="K81" s="1">
        <f t="shared" si="15"/>
        <v>24.9</v>
      </c>
      <c r="L81" s="1">
        <f t="shared" si="16"/>
        <v>0</v>
      </c>
      <c r="M81" s="1">
        <f t="shared" si="17"/>
        <v>0</v>
      </c>
      <c r="N81" s="1">
        <f t="shared" si="21"/>
        <v>0</v>
      </c>
      <c r="O81" s="1">
        <f t="shared" si="22"/>
        <v>24.9</v>
      </c>
      <c r="P81" s="1">
        <f t="shared" si="23"/>
        <v>0</v>
      </c>
      <c r="Q81" s="1">
        <f t="shared" si="24"/>
        <v>0</v>
      </c>
      <c r="R81" s="1">
        <f t="shared" si="25"/>
        <v>0</v>
      </c>
      <c r="S81" s="1">
        <f t="shared" si="26"/>
        <v>0</v>
      </c>
      <c r="T81" s="1">
        <f t="shared" si="18"/>
        <v>0</v>
      </c>
      <c r="U81" s="1">
        <f t="shared" si="19"/>
        <v>0</v>
      </c>
      <c r="V81" s="1">
        <f t="shared" si="20"/>
        <v>0</v>
      </c>
    </row>
    <row r="82" spans="1:22">
      <c r="A82" s="5">
        <v>39952</v>
      </c>
      <c r="B82" s="1"/>
      <c r="D82" s="1">
        <v>24.9</v>
      </c>
      <c r="E82" t="s">
        <v>20</v>
      </c>
      <c r="F82" t="s">
        <v>8</v>
      </c>
      <c r="G82" s="13" t="s">
        <v>503</v>
      </c>
      <c r="H82" s="13"/>
      <c r="K82" s="1">
        <f t="shared" si="15"/>
        <v>24.9</v>
      </c>
      <c r="L82" s="1">
        <f t="shared" si="16"/>
        <v>0</v>
      </c>
      <c r="M82" s="1">
        <f t="shared" si="17"/>
        <v>0</v>
      </c>
      <c r="N82" s="1">
        <f t="shared" si="21"/>
        <v>0</v>
      </c>
      <c r="O82" s="1">
        <f t="shared" si="22"/>
        <v>0</v>
      </c>
      <c r="P82" s="1">
        <f t="shared" si="23"/>
        <v>0</v>
      </c>
      <c r="Q82" s="1">
        <f t="shared" si="24"/>
        <v>0</v>
      </c>
      <c r="R82" s="1">
        <f t="shared" si="25"/>
        <v>24.9</v>
      </c>
      <c r="S82" s="1">
        <f t="shared" si="26"/>
        <v>0</v>
      </c>
      <c r="T82" s="1">
        <f t="shared" si="18"/>
        <v>0</v>
      </c>
      <c r="U82" s="1">
        <f t="shared" si="19"/>
        <v>0</v>
      </c>
      <c r="V82" s="1">
        <f t="shared" si="20"/>
        <v>0</v>
      </c>
    </row>
    <row r="83" spans="1:22">
      <c r="A83" s="5">
        <v>39954</v>
      </c>
      <c r="B83" s="1">
        <v>1014</v>
      </c>
      <c r="C83" t="s">
        <v>505</v>
      </c>
      <c r="D83" s="1">
        <v>24.9</v>
      </c>
      <c r="E83" t="s">
        <v>20</v>
      </c>
      <c r="F83" t="s">
        <v>13</v>
      </c>
      <c r="G83" s="13" t="s">
        <v>176</v>
      </c>
      <c r="K83" s="1">
        <f t="shared" si="15"/>
        <v>24.9</v>
      </c>
      <c r="L83" s="1">
        <f t="shared" si="16"/>
        <v>0</v>
      </c>
      <c r="M83" s="1">
        <f t="shared" si="17"/>
        <v>0</v>
      </c>
      <c r="N83" s="1">
        <f t="shared" si="21"/>
        <v>0</v>
      </c>
      <c r="O83" s="1">
        <f t="shared" si="22"/>
        <v>0</v>
      </c>
      <c r="P83" s="1">
        <f t="shared" si="23"/>
        <v>0</v>
      </c>
      <c r="Q83" s="1">
        <f t="shared" si="24"/>
        <v>24.9</v>
      </c>
      <c r="R83" s="1">
        <f t="shared" si="25"/>
        <v>0</v>
      </c>
      <c r="S83" s="1">
        <f t="shared" si="26"/>
        <v>0</v>
      </c>
      <c r="T83" s="1">
        <f t="shared" si="18"/>
        <v>0</v>
      </c>
      <c r="U83" s="1">
        <f t="shared" si="19"/>
        <v>0</v>
      </c>
      <c r="V83" s="1">
        <f t="shared" si="20"/>
        <v>0</v>
      </c>
    </row>
    <row r="84" spans="1:22">
      <c r="A84" s="5">
        <v>39954</v>
      </c>
      <c r="B84" s="1">
        <v>250</v>
      </c>
      <c r="C84" t="s">
        <v>506</v>
      </c>
      <c r="D84" s="1">
        <v>11.9</v>
      </c>
      <c r="E84" t="s">
        <v>20</v>
      </c>
      <c r="F84" t="s">
        <v>5</v>
      </c>
      <c r="G84" s="13" t="s">
        <v>197</v>
      </c>
      <c r="K84" s="1">
        <f t="shared" si="15"/>
        <v>11.9</v>
      </c>
      <c r="L84" s="1">
        <f t="shared" si="16"/>
        <v>0</v>
      </c>
      <c r="M84" s="1">
        <f t="shared" si="17"/>
        <v>0</v>
      </c>
      <c r="N84" s="1">
        <f t="shared" si="21"/>
        <v>0</v>
      </c>
      <c r="O84" s="1">
        <f t="shared" si="22"/>
        <v>0</v>
      </c>
      <c r="P84" s="1">
        <f t="shared" si="23"/>
        <v>11.9</v>
      </c>
      <c r="Q84" s="1">
        <f t="shared" si="24"/>
        <v>0</v>
      </c>
      <c r="R84" s="1">
        <f t="shared" si="25"/>
        <v>0</v>
      </c>
      <c r="S84" s="1">
        <f t="shared" si="26"/>
        <v>0</v>
      </c>
      <c r="T84" s="1">
        <f t="shared" si="18"/>
        <v>0</v>
      </c>
      <c r="U84" s="1">
        <f t="shared" si="19"/>
        <v>0</v>
      </c>
      <c r="V84" s="1">
        <f t="shared" si="20"/>
        <v>0</v>
      </c>
    </row>
    <row r="85" spans="1:22">
      <c r="A85" s="5">
        <v>39954</v>
      </c>
      <c r="B85" s="1">
        <v>50</v>
      </c>
      <c r="C85" t="s">
        <v>507</v>
      </c>
      <c r="D85" s="1">
        <v>36</v>
      </c>
      <c r="E85" t="s">
        <v>20</v>
      </c>
      <c r="F85" t="s">
        <v>7</v>
      </c>
      <c r="G85" s="13" t="s">
        <v>414</v>
      </c>
      <c r="K85" s="1">
        <f t="shared" si="15"/>
        <v>36</v>
      </c>
      <c r="L85" s="1">
        <f t="shared" si="16"/>
        <v>0</v>
      </c>
      <c r="M85" s="1">
        <f t="shared" si="17"/>
        <v>0</v>
      </c>
      <c r="N85" s="1">
        <f t="shared" si="21"/>
        <v>36</v>
      </c>
      <c r="O85" s="1">
        <f t="shared" si="22"/>
        <v>0</v>
      </c>
      <c r="P85" s="1">
        <f t="shared" si="23"/>
        <v>0</v>
      </c>
      <c r="Q85" s="1">
        <f t="shared" si="24"/>
        <v>0</v>
      </c>
      <c r="R85" s="1">
        <f t="shared" si="25"/>
        <v>0</v>
      </c>
      <c r="S85" s="1">
        <f t="shared" si="26"/>
        <v>0</v>
      </c>
      <c r="T85" s="1">
        <f t="shared" si="18"/>
        <v>0</v>
      </c>
      <c r="U85" s="1">
        <f t="shared" si="19"/>
        <v>0</v>
      </c>
      <c r="V85" s="1">
        <f t="shared" si="20"/>
        <v>0</v>
      </c>
    </row>
    <row r="86" spans="1:22">
      <c r="A86" s="5">
        <v>39954</v>
      </c>
      <c r="B86" s="1"/>
      <c r="D86" s="1">
        <v>37.9</v>
      </c>
      <c r="E86" t="s">
        <v>20</v>
      </c>
      <c r="F86" t="s">
        <v>6</v>
      </c>
      <c r="G86" s="13" t="s">
        <v>299</v>
      </c>
      <c r="K86" s="1">
        <f t="shared" si="15"/>
        <v>37.9</v>
      </c>
      <c r="L86" s="1">
        <f t="shared" si="16"/>
        <v>0</v>
      </c>
      <c r="M86" s="1">
        <f t="shared" si="17"/>
        <v>0</v>
      </c>
      <c r="N86" s="1">
        <f t="shared" si="21"/>
        <v>0</v>
      </c>
      <c r="O86" s="1">
        <f t="shared" si="22"/>
        <v>37.9</v>
      </c>
      <c r="P86" s="1">
        <f t="shared" si="23"/>
        <v>0</v>
      </c>
      <c r="Q86" s="1">
        <f t="shared" si="24"/>
        <v>0</v>
      </c>
      <c r="R86" s="1">
        <f t="shared" si="25"/>
        <v>0</v>
      </c>
      <c r="S86" s="1">
        <f t="shared" si="26"/>
        <v>0</v>
      </c>
      <c r="T86" s="1">
        <f t="shared" si="18"/>
        <v>0</v>
      </c>
      <c r="U86" s="1">
        <f t="shared" si="19"/>
        <v>0</v>
      </c>
      <c r="V86" s="1">
        <f t="shared" si="20"/>
        <v>0</v>
      </c>
    </row>
    <row r="87" spans="1:22">
      <c r="A87" s="5">
        <v>39924</v>
      </c>
      <c r="B87" s="1"/>
      <c r="D87" s="1">
        <v>40</v>
      </c>
      <c r="E87" t="s">
        <v>107</v>
      </c>
      <c r="F87" t="s">
        <v>8</v>
      </c>
      <c r="G87" s="13" t="s">
        <v>504</v>
      </c>
      <c r="K87" s="1">
        <f t="shared" si="15"/>
        <v>0</v>
      </c>
      <c r="L87" s="1">
        <f t="shared" si="16"/>
        <v>0</v>
      </c>
      <c r="M87" s="1">
        <f t="shared" si="17"/>
        <v>0</v>
      </c>
      <c r="N87" s="1">
        <f t="shared" si="21"/>
        <v>0</v>
      </c>
      <c r="O87" s="1">
        <f t="shared" si="22"/>
        <v>0</v>
      </c>
      <c r="P87" s="1">
        <f t="shared" si="23"/>
        <v>0</v>
      </c>
      <c r="Q87" s="1">
        <f t="shared" si="24"/>
        <v>0</v>
      </c>
      <c r="R87" s="1">
        <f t="shared" si="25"/>
        <v>40</v>
      </c>
      <c r="S87" s="1">
        <f t="shared" si="26"/>
        <v>0</v>
      </c>
      <c r="T87" s="1">
        <f t="shared" si="18"/>
        <v>0</v>
      </c>
      <c r="U87" s="1">
        <f t="shared" si="19"/>
        <v>0</v>
      </c>
      <c r="V87" s="1">
        <f t="shared" si="20"/>
        <v>0</v>
      </c>
    </row>
    <row r="88" spans="1:22">
      <c r="A88" s="5">
        <v>39954</v>
      </c>
      <c r="B88" s="1"/>
      <c r="D88" s="1">
        <v>44.9</v>
      </c>
      <c r="E88" t="s">
        <v>20</v>
      </c>
      <c r="F88" t="s">
        <v>5</v>
      </c>
      <c r="G88" s="13" t="s">
        <v>61</v>
      </c>
      <c r="K88" s="1">
        <f t="shared" si="15"/>
        <v>44.9</v>
      </c>
      <c r="L88" s="1">
        <f t="shared" si="16"/>
        <v>0</v>
      </c>
      <c r="M88" s="1">
        <f t="shared" si="17"/>
        <v>0</v>
      </c>
      <c r="N88" s="1">
        <f t="shared" si="21"/>
        <v>0</v>
      </c>
      <c r="O88" s="1">
        <f t="shared" si="22"/>
        <v>0</v>
      </c>
      <c r="P88" s="1">
        <f t="shared" si="23"/>
        <v>44.9</v>
      </c>
      <c r="Q88" s="1">
        <f t="shared" si="24"/>
        <v>0</v>
      </c>
      <c r="R88" s="1">
        <f t="shared" si="25"/>
        <v>0</v>
      </c>
      <c r="S88" s="1">
        <f t="shared" si="26"/>
        <v>0</v>
      </c>
      <c r="T88" s="1">
        <f t="shared" si="18"/>
        <v>0</v>
      </c>
      <c r="U88" s="1">
        <f t="shared" si="19"/>
        <v>0</v>
      </c>
      <c r="V88" s="1">
        <f t="shared" si="20"/>
        <v>0</v>
      </c>
    </row>
    <row r="89" spans="1:22">
      <c r="A89" s="5">
        <v>39953</v>
      </c>
      <c r="B89" s="1"/>
      <c r="D89" s="1">
        <v>9.9</v>
      </c>
      <c r="E89" t="s">
        <v>20</v>
      </c>
      <c r="F89" t="s">
        <v>5</v>
      </c>
      <c r="G89" s="13" t="s">
        <v>248</v>
      </c>
      <c r="H89" s="13"/>
      <c r="K89" s="1">
        <f t="shared" si="15"/>
        <v>9.9</v>
      </c>
      <c r="L89" s="1">
        <f t="shared" si="16"/>
        <v>0</v>
      </c>
      <c r="M89" s="1">
        <f t="shared" si="17"/>
        <v>0</v>
      </c>
      <c r="N89" s="1">
        <f t="shared" si="21"/>
        <v>0</v>
      </c>
      <c r="O89" s="1">
        <f t="shared" si="22"/>
        <v>0</v>
      </c>
      <c r="P89" s="1">
        <f t="shared" si="23"/>
        <v>9.9</v>
      </c>
      <c r="Q89" s="1">
        <f t="shared" si="24"/>
        <v>0</v>
      </c>
      <c r="R89" s="1">
        <f t="shared" si="25"/>
        <v>0</v>
      </c>
      <c r="S89" s="1">
        <f t="shared" si="26"/>
        <v>0</v>
      </c>
      <c r="T89" s="1">
        <f t="shared" si="18"/>
        <v>0</v>
      </c>
      <c r="U89" s="1">
        <f t="shared" si="19"/>
        <v>0</v>
      </c>
      <c r="V89" s="1">
        <f t="shared" si="20"/>
        <v>0</v>
      </c>
    </row>
    <row r="90" spans="1:22">
      <c r="A90" s="5">
        <v>39954</v>
      </c>
      <c r="B90" s="1"/>
      <c r="D90" s="1">
        <v>10</v>
      </c>
      <c r="E90" t="s">
        <v>20</v>
      </c>
      <c r="F90" t="s">
        <v>5</v>
      </c>
      <c r="G90" s="13" t="s">
        <v>438</v>
      </c>
      <c r="K90" s="1">
        <f t="shared" si="15"/>
        <v>10</v>
      </c>
      <c r="L90" s="1">
        <f t="shared" si="16"/>
        <v>0</v>
      </c>
      <c r="M90" s="1">
        <f t="shared" si="17"/>
        <v>0</v>
      </c>
      <c r="N90" s="1">
        <f t="shared" si="21"/>
        <v>0</v>
      </c>
      <c r="O90" s="1">
        <f t="shared" si="22"/>
        <v>0</v>
      </c>
      <c r="P90" s="1">
        <f t="shared" si="23"/>
        <v>10</v>
      </c>
      <c r="Q90" s="1">
        <f t="shared" si="24"/>
        <v>0</v>
      </c>
      <c r="R90" s="1">
        <f t="shared" si="25"/>
        <v>0</v>
      </c>
      <c r="S90" s="1">
        <f t="shared" si="26"/>
        <v>0</v>
      </c>
      <c r="T90" s="1">
        <f t="shared" si="18"/>
        <v>0</v>
      </c>
      <c r="U90" s="1">
        <f t="shared" si="19"/>
        <v>0</v>
      </c>
      <c r="V90" s="1">
        <f t="shared" si="20"/>
        <v>0</v>
      </c>
    </row>
    <row r="91" spans="1:22">
      <c r="A91" s="5">
        <v>39953</v>
      </c>
      <c r="B91" s="1"/>
      <c r="D91" s="1">
        <v>24.9</v>
      </c>
      <c r="E91" t="s">
        <v>20</v>
      </c>
      <c r="F91" t="s">
        <v>6</v>
      </c>
      <c r="G91" s="13" t="s">
        <v>169</v>
      </c>
      <c r="K91" s="1">
        <f t="shared" si="15"/>
        <v>24.9</v>
      </c>
      <c r="L91" s="1">
        <f>IF(E91="lanhouse",#REF!,0)</f>
        <v>0</v>
      </c>
      <c r="M91" s="1">
        <f>IF(E91="celular",#REF!,0)</f>
        <v>0</v>
      </c>
      <c r="N91" s="1">
        <f>IF(F91="caixa",#REF!,0)</f>
        <v>0</v>
      </c>
      <c r="O91" s="1">
        <f t="shared" si="22"/>
        <v>24.9</v>
      </c>
      <c r="P91" s="1">
        <f>IF(F91="bradesco",#REF!,0)</f>
        <v>0</v>
      </c>
      <c r="Q91" s="1">
        <f>IF(F91="banco real",#REF!,0)</f>
        <v>0</v>
      </c>
      <c r="R91" s="1">
        <f t="shared" si="25"/>
        <v>0</v>
      </c>
      <c r="S91" s="1">
        <f>IF(F91="pseg",#REF!,0)</f>
        <v>0</v>
      </c>
      <c r="T91" s="1">
        <f t="shared" si="18"/>
        <v>0</v>
      </c>
      <c r="U91" s="1">
        <f t="shared" si="19"/>
        <v>0</v>
      </c>
      <c r="V91" s="1">
        <f t="shared" si="20"/>
        <v>0</v>
      </c>
    </row>
    <row r="92" spans="1:22">
      <c r="A92" s="5">
        <v>39955</v>
      </c>
      <c r="B92" s="1"/>
      <c r="D92" s="1">
        <v>22.9</v>
      </c>
      <c r="E92" t="s">
        <v>20</v>
      </c>
      <c r="F92" t="s">
        <v>7</v>
      </c>
      <c r="G92" s="13" t="s">
        <v>283</v>
      </c>
      <c r="K92" s="1">
        <f t="shared" si="15"/>
        <v>22.9</v>
      </c>
      <c r="L92" s="1">
        <f t="shared" si="16"/>
        <v>0</v>
      </c>
      <c r="M92" s="1">
        <f t="shared" si="17"/>
        <v>0</v>
      </c>
      <c r="N92" s="1">
        <f t="shared" si="21"/>
        <v>22.9</v>
      </c>
      <c r="O92" s="1">
        <f t="shared" si="22"/>
        <v>0</v>
      </c>
      <c r="P92" s="1">
        <f t="shared" si="23"/>
        <v>0</v>
      </c>
      <c r="Q92" s="1">
        <f t="shared" si="24"/>
        <v>0</v>
      </c>
      <c r="R92" s="1">
        <f t="shared" si="25"/>
        <v>0</v>
      </c>
      <c r="S92" s="1">
        <f t="shared" si="26"/>
        <v>0</v>
      </c>
      <c r="T92" s="1">
        <f t="shared" si="18"/>
        <v>0</v>
      </c>
      <c r="U92" s="1">
        <f t="shared" si="19"/>
        <v>0</v>
      </c>
      <c r="V92" s="1">
        <f t="shared" si="20"/>
        <v>0</v>
      </c>
    </row>
    <row r="93" spans="1:22">
      <c r="A93" s="5">
        <v>39955</v>
      </c>
      <c r="B93" s="1"/>
      <c r="D93" s="1">
        <v>24.9</v>
      </c>
      <c r="E93" t="s">
        <v>20</v>
      </c>
      <c r="F93" t="s">
        <v>6</v>
      </c>
      <c r="G93" s="13" t="s">
        <v>106</v>
      </c>
      <c r="K93" s="1">
        <f t="shared" si="15"/>
        <v>24.9</v>
      </c>
      <c r="L93" s="1">
        <f t="shared" si="16"/>
        <v>0</v>
      </c>
      <c r="M93" s="1">
        <f t="shared" si="17"/>
        <v>0</v>
      </c>
      <c r="N93" s="1">
        <f t="shared" si="21"/>
        <v>0</v>
      </c>
      <c r="O93" s="1">
        <f t="shared" si="22"/>
        <v>24.9</v>
      </c>
      <c r="P93" s="1">
        <f t="shared" si="23"/>
        <v>0</v>
      </c>
      <c r="Q93" s="1">
        <f t="shared" si="24"/>
        <v>0</v>
      </c>
      <c r="R93" s="1">
        <f t="shared" si="25"/>
        <v>0</v>
      </c>
      <c r="S93" s="1">
        <f t="shared" si="26"/>
        <v>0</v>
      </c>
      <c r="T93" s="1">
        <f t="shared" si="18"/>
        <v>0</v>
      </c>
      <c r="U93" s="1">
        <f t="shared" si="19"/>
        <v>0</v>
      </c>
      <c r="V93" s="1">
        <f t="shared" si="20"/>
        <v>0</v>
      </c>
    </row>
    <row r="94" spans="1:22">
      <c r="A94" s="5">
        <v>39955</v>
      </c>
      <c r="B94" s="1"/>
      <c r="D94" s="1">
        <v>30.9</v>
      </c>
      <c r="E94" t="s">
        <v>20</v>
      </c>
      <c r="F94" t="s">
        <v>8</v>
      </c>
      <c r="G94" s="13" t="s">
        <v>208</v>
      </c>
      <c r="K94" s="1">
        <f t="shared" si="15"/>
        <v>30.9</v>
      </c>
      <c r="L94" s="1">
        <f t="shared" si="16"/>
        <v>0</v>
      </c>
      <c r="M94" s="1">
        <f t="shared" si="17"/>
        <v>0</v>
      </c>
      <c r="N94" s="1">
        <f t="shared" si="21"/>
        <v>0</v>
      </c>
      <c r="O94" s="1">
        <f t="shared" si="22"/>
        <v>0</v>
      </c>
      <c r="P94" s="1">
        <f t="shared" si="23"/>
        <v>0</v>
      </c>
      <c r="Q94" s="1">
        <f t="shared" si="24"/>
        <v>0</v>
      </c>
      <c r="R94" s="1">
        <f t="shared" si="25"/>
        <v>30.9</v>
      </c>
      <c r="S94" s="1">
        <f t="shared" si="26"/>
        <v>0</v>
      </c>
      <c r="T94" s="1">
        <f t="shared" si="18"/>
        <v>0</v>
      </c>
      <c r="U94" s="1">
        <f t="shared" si="19"/>
        <v>0</v>
      </c>
      <c r="V94" s="1">
        <f t="shared" si="20"/>
        <v>0</v>
      </c>
    </row>
    <row r="95" spans="1:22">
      <c r="A95" s="5">
        <v>39955</v>
      </c>
      <c r="B95" s="1"/>
      <c r="D95" s="1">
        <v>26.9</v>
      </c>
      <c r="E95" t="s">
        <v>20</v>
      </c>
      <c r="F95" t="s">
        <v>5</v>
      </c>
      <c r="G95" s="13" t="s">
        <v>154</v>
      </c>
      <c r="K95" s="1">
        <f t="shared" si="15"/>
        <v>26.9</v>
      </c>
      <c r="L95" s="1">
        <f t="shared" si="16"/>
        <v>0</v>
      </c>
      <c r="M95" s="1">
        <f t="shared" si="17"/>
        <v>0</v>
      </c>
      <c r="N95" s="1">
        <f t="shared" si="21"/>
        <v>0</v>
      </c>
      <c r="O95" s="1">
        <f t="shared" si="22"/>
        <v>0</v>
      </c>
      <c r="P95" s="1">
        <f t="shared" si="23"/>
        <v>26.9</v>
      </c>
      <c r="Q95" s="1">
        <f t="shared" si="24"/>
        <v>0</v>
      </c>
      <c r="R95" s="1">
        <f t="shared" si="25"/>
        <v>0</v>
      </c>
      <c r="S95" s="1">
        <f t="shared" si="26"/>
        <v>0</v>
      </c>
      <c r="T95" s="1">
        <f t="shared" si="18"/>
        <v>0</v>
      </c>
      <c r="U95" s="1">
        <f t="shared" si="19"/>
        <v>0</v>
      </c>
      <c r="V95" s="1">
        <f t="shared" si="20"/>
        <v>0</v>
      </c>
    </row>
    <row r="96" spans="1:22">
      <c r="A96" s="5">
        <v>39955</v>
      </c>
      <c r="B96" s="1"/>
      <c r="D96" s="1">
        <v>24.9</v>
      </c>
      <c r="E96" t="s">
        <v>20</v>
      </c>
      <c r="F96" t="s">
        <v>7</v>
      </c>
      <c r="G96" s="13" t="s">
        <v>485</v>
      </c>
      <c r="K96" s="1">
        <f t="shared" si="15"/>
        <v>24.9</v>
      </c>
      <c r="L96" s="1">
        <f t="shared" si="16"/>
        <v>0</v>
      </c>
      <c r="M96" s="1">
        <f t="shared" si="17"/>
        <v>0</v>
      </c>
      <c r="N96" s="1">
        <f t="shared" si="21"/>
        <v>24.9</v>
      </c>
      <c r="O96" s="1">
        <f t="shared" si="22"/>
        <v>0</v>
      </c>
      <c r="P96" s="1">
        <f t="shared" si="23"/>
        <v>0</v>
      </c>
      <c r="Q96" s="1">
        <f t="shared" si="24"/>
        <v>0</v>
      </c>
      <c r="R96" s="1">
        <f t="shared" si="25"/>
        <v>0</v>
      </c>
      <c r="S96" s="1">
        <f t="shared" si="26"/>
        <v>0</v>
      </c>
      <c r="T96" s="1">
        <f t="shared" si="18"/>
        <v>0</v>
      </c>
      <c r="U96" s="1">
        <f t="shared" si="19"/>
        <v>0</v>
      </c>
      <c r="V96" s="1">
        <f t="shared" si="20"/>
        <v>0</v>
      </c>
    </row>
    <row r="97" spans="1:22">
      <c r="A97" s="5">
        <v>39955</v>
      </c>
      <c r="B97" s="1"/>
      <c r="D97" s="1">
        <v>35</v>
      </c>
      <c r="E97" t="s">
        <v>107</v>
      </c>
      <c r="F97" t="s">
        <v>7</v>
      </c>
      <c r="G97" s="13" t="s">
        <v>485</v>
      </c>
      <c r="K97" s="1">
        <f t="shared" si="15"/>
        <v>0</v>
      </c>
      <c r="L97" s="1">
        <f t="shared" si="16"/>
        <v>0</v>
      </c>
      <c r="M97" s="1">
        <f t="shared" si="17"/>
        <v>0</v>
      </c>
      <c r="N97" s="1">
        <f t="shared" si="21"/>
        <v>35</v>
      </c>
      <c r="O97" s="1">
        <f t="shared" si="22"/>
        <v>0</v>
      </c>
      <c r="P97" s="1">
        <f t="shared" si="23"/>
        <v>0</v>
      </c>
      <c r="Q97" s="1">
        <f t="shared" si="24"/>
        <v>0</v>
      </c>
      <c r="R97" s="1">
        <f t="shared" si="25"/>
        <v>0</v>
      </c>
      <c r="S97" s="1">
        <f t="shared" si="26"/>
        <v>0</v>
      </c>
      <c r="T97" s="1">
        <f t="shared" si="18"/>
        <v>0</v>
      </c>
      <c r="U97" s="1">
        <f t="shared" si="19"/>
        <v>0</v>
      </c>
      <c r="V97" s="1">
        <f t="shared" si="20"/>
        <v>0</v>
      </c>
    </row>
    <row r="98" spans="1:22">
      <c r="A98" s="5">
        <v>39956</v>
      </c>
      <c r="B98" s="1"/>
      <c r="D98" s="1">
        <v>24.9</v>
      </c>
      <c r="E98" t="s">
        <v>20</v>
      </c>
      <c r="F98" t="s">
        <v>13</v>
      </c>
      <c r="G98" s="13" t="s">
        <v>268</v>
      </c>
      <c r="K98" s="1">
        <f t="shared" si="15"/>
        <v>24.9</v>
      </c>
      <c r="L98" s="1">
        <f t="shared" si="16"/>
        <v>0</v>
      </c>
      <c r="M98" s="1">
        <f t="shared" si="17"/>
        <v>0</v>
      </c>
      <c r="N98" s="1">
        <f t="shared" si="21"/>
        <v>0</v>
      </c>
      <c r="O98" s="1">
        <f t="shared" si="22"/>
        <v>0</v>
      </c>
      <c r="P98" s="1">
        <f t="shared" si="23"/>
        <v>0</v>
      </c>
      <c r="Q98" s="1">
        <f t="shared" si="24"/>
        <v>24.9</v>
      </c>
      <c r="R98" s="1">
        <f t="shared" si="25"/>
        <v>0</v>
      </c>
      <c r="S98" s="1">
        <f t="shared" si="26"/>
        <v>0</v>
      </c>
      <c r="T98" s="1">
        <f t="shared" si="18"/>
        <v>0</v>
      </c>
      <c r="U98" s="1">
        <f t="shared" si="19"/>
        <v>0</v>
      </c>
      <c r="V98" s="1">
        <f t="shared" si="20"/>
        <v>0</v>
      </c>
    </row>
    <row r="99" spans="1:22">
      <c r="A99" s="5">
        <v>39953</v>
      </c>
      <c r="B99" s="1"/>
      <c r="D99" s="1">
        <v>19.899999999999999</v>
      </c>
      <c r="E99" t="s">
        <v>20</v>
      </c>
      <c r="F99" t="s">
        <v>5</v>
      </c>
      <c r="G99" s="13" t="s">
        <v>93</v>
      </c>
      <c r="K99" s="1">
        <f t="shared" si="15"/>
        <v>19.899999999999999</v>
      </c>
      <c r="L99" s="1">
        <f t="shared" si="16"/>
        <v>0</v>
      </c>
      <c r="M99" s="1">
        <f t="shared" si="17"/>
        <v>0</v>
      </c>
      <c r="N99" s="1">
        <f t="shared" si="21"/>
        <v>0</v>
      </c>
      <c r="O99" s="1">
        <f t="shared" si="22"/>
        <v>0</v>
      </c>
      <c r="P99" s="1">
        <f t="shared" si="23"/>
        <v>19.899999999999999</v>
      </c>
      <c r="Q99" s="1">
        <f t="shared" si="24"/>
        <v>0</v>
      </c>
      <c r="R99" s="1">
        <f t="shared" si="25"/>
        <v>0</v>
      </c>
      <c r="S99" s="1">
        <f t="shared" si="26"/>
        <v>0</v>
      </c>
      <c r="T99" s="1">
        <f t="shared" si="18"/>
        <v>0</v>
      </c>
      <c r="U99" s="1">
        <f t="shared" si="19"/>
        <v>0</v>
      </c>
      <c r="V99" s="1">
        <f t="shared" si="20"/>
        <v>0</v>
      </c>
    </row>
    <row r="100" spans="1:22">
      <c r="A100" s="5">
        <v>39955</v>
      </c>
      <c r="B100" s="1"/>
      <c r="D100" s="1">
        <v>29.9</v>
      </c>
      <c r="E100" t="s">
        <v>20</v>
      </c>
      <c r="F100" t="s">
        <v>5</v>
      </c>
      <c r="G100" s="16" t="s">
        <v>508</v>
      </c>
      <c r="K100" s="1">
        <f t="shared" si="15"/>
        <v>29.9</v>
      </c>
      <c r="L100" s="1">
        <f t="shared" si="16"/>
        <v>0</v>
      </c>
      <c r="M100" s="1">
        <f t="shared" si="17"/>
        <v>0</v>
      </c>
      <c r="N100" s="1">
        <f t="shared" si="21"/>
        <v>0</v>
      </c>
      <c r="O100" s="1">
        <f t="shared" si="22"/>
        <v>0</v>
      </c>
      <c r="P100" s="1">
        <f t="shared" si="23"/>
        <v>29.9</v>
      </c>
      <c r="Q100" s="1">
        <f t="shared" si="24"/>
        <v>0</v>
      </c>
      <c r="R100" s="1">
        <f t="shared" si="25"/>
        <v>0</v>
      </c>
      <c r="S100" s="1">
        <f t="shared" si="26"/>
        <v>0</v>
      </c>
      <c r="T100" s="1">
        <f t="shared" si="18"/>
        <v>0</v>
      </c>
      <c r="U100" s="1">
        <f t="shared" si="19"/>
        <v>0</v>
      </c>
      <c r="V100" s="1">
        <f t="shared" si="20"/>
        <v>0</v>
      </c>
    </row>
    <row r="101" spans="1:22">
      <c r="A101" s="5">
        <v>39956</v>
      </c>
      <c r="B101" s="1">
        <v>25</v>
      </c>
      <c r="C101" t="s">
        <v>510</v>
      </c>
      <c r="D101" s="1">
        <v>24.9</v>
      </c>
      <c r="E101" t="s">
        <v>20</v>
      </c>
      <c r="F101" t="s">
        <v>8</v>
      </c>
      <c r="G101" s="16" t="s">
        <v>292</v>
      </c>
      <c r="K101" s="1">
        <f t="shared" si="15"/>
        <v>24.9</v>
      </c>
      <c r="L101" s="1">
        <f t="shared" si="16"/>
        <v>0</v>
      </c>
      <c r="M101" s="1">
        <f t="shared" si="17"/>
        <v>0</v>
      </c>
      <c r="N101" s="1">
        <f t="shared" si="21"/>
        <v>0</v>
      </c>
      <c r="O101" s="1">
        <f t="shared" si="22"/>
        <v>0</v>
      </c>
      <c r="P101" s="1">
        <f t="shared" si="23"/>
        <v>0</v>
      </c>
      <c r="Q101" s="1">
        <f t="shared" si="24"/>
        <v>0</v>
      </c>
      <c r="R101" s="1">
        <f t="shared" si="25"/>
        <v>24.9</v>
      </c>
      <c r="S101" s="1">
        <f t="shared" si="26"/>
        <v>0</v>
      </c>
      <c r="T101" s="1">
        <f t="shared" si="18"/>
        <v>0</v>
      </c>
      <c r="U101" s="1">
        <f t="shared" si="19"/>
        <v>0</v>
      </c>
      <c r="V101" s="1">
        <f t="shared" si="20"/>
        <v>0</v>
      </c>
    </row>
    <row r="102" spans="1:22">
      <c r="A102" s="5">
        <v>39955</v>
      </c>
      <c r="B102" s="1">
        <v>80</v>
      </c>
      <c r="C102" t="s">
        <v>509</v>
      </c>
      <c r="D102" s="1">
        <v>24.9</v>
      </c>
      <c r="E102" t="s">
        <v>20</v>
      </c>
      <c r="F102" t="s">
        <v>5</v>
      </c>
      <c r="G102" s="13" t="s">
        <v>187</v>
      </c>
      <c r="K102" s="1">
        <f t="shared" si="15"/>
        <v>24.9</v>
      </c>
      <c r="L102" s="1">
        <f t="shared" si="16"/>
        <v>0</v>
      </c>
      <c r="M102" s="1">
        <f t="shared" si="17"/>
        <v>0</v>
      </c>
      <c r="N102" s="1">
        <f t="shared" si="21"/>
        <v>0</v>
      </c>
      <c r="O102" s="1">
        <f t="shared" si="22"/>
        <v>0</v>
      </c>
      <c r="P102" s="1">
        <f t="shared" si="23"/>
        <v>24.9</v>
      </c>
      <c r="Q102" s="1">
        <f t="shared" si="24"/>
        <v>0</v>
      </c>
      <c r="R102" s="1">
        <f t="shared" si="25"/>
        <v>0</v>
      </c>
      <c r="S102" s="1">
        <f t="shared" si="26"/>
        <v>0</v>
      </c>
      <c r="T102" s="1">
        <f t="shared" si="18"/>
        <v>0</v>
      </c>
      <c r="U102" s="1">
        <f t="shared" si="19"/>
        <v>0</v>
      </c>
      <c r="V102" s="1">
        <f t="shared" si="20"/>
        <v>0</v>
      </c>
    </row>
    <row r="103" spans="1:22">
      <c r="A103" s="5">
        <v>39955</v>
      </c>
      <c r="B103" s="1">
        <v>60</v>
      </c>
      <c r="C103" t="s">
        <v>27</v>
      </c>
      <c r="D103" s="1">
        <v>30</v>
      </c>
      <c r="E103" t="s">
        <v>56</v>
      </c>
      <c r="F103" t="s">
        <v>5</v>
      </c>
      <c r="G103" s="13" t="s">
        <v>187</v>
      </c>
      <c r="K103" s="1">
        <f t="shared" si="15"/>
        <v>0</v>
      </c>
      <c r="L103" s="1">
        <f t="shared" si="16"/>
        <v>0</v>
      </c>
      <c r="M103" s="1">
        <f t="shared" si="17"/>
        <v>0</v>
      </c>
      <c r="N103" s="1">
        <f t="shared" si="21"/>
        <v>0</v>
      </c>
      <c r="O103" s="1">
        <f t="shared" si="22"/>
        <v>0</v>
      </c>
      <c r="P103" s="1">
        <f t="shared" si="23"/>
        <v>30</v>
      </c>
      <c r="Q103" s="1">
        <f t="shared" si="24"/>
        <v>0</v>
      </c>
      <c r="R103" s="1">
        <f t="shared" si="25"/>
        <v>0</v>
      </c>
      <c r="S103" s="1">
        <f t="shared" si="26"/>
        <v>0</v>
      </c>
      <c r="T103" s="1">
        <f t="shared" si="18"/>
        <v>0</v>
      </c>
      <c r="U103" s="1">
        <f t="shared" si="19"/>
        <v>30</v>
      </c>
      <c r="V103" s="1">
        <f t="shared" si="20"/>
        <v>0</v>
      </c>
    </row>
    <row r="104" spans="1:22">
      <c r="A104" s="5">
        <v>39958</v>
      </c>
      <c r="B104" s="1">
        <v>34.57</v>
      </c>
      <c r="C104" t="s">
        <v>500</v>
      </c>
      <c r="D104" s="1">
        <v>64.900000000000006</v>
      </c>
      <c r="E104" t="s">
        <v>20</v>
      </c>
      <c r="F104" t="s">
        <v>8</v>
      </c>
      <c r="G104" s="13" t="s">
        <v>318</v>
      </c>
      <c r="K104" s="1">
        <f t="shared" si="15"/>
        <v>64.900000000000006</v>
      </c>
      <c r="L104" s="1">
        <f t="shared" si="16"/>
        <v>0</v>
      </c>
      <c r="M104" s="1">
        <f t="shared" si="17"/>
        <v>0</v>
      </c>
      <c r="N104" s="1">
        <f t="shared" si="21"/>
        <v>0</v>
      </c>
      <c r="O104" s="1">
        <f t="shared" si="22"/>
        <v>0</v>
      </c>
      <c r="P104" s="1">
        <f t="shared" si="23"/>
        <v>0</v>
      </c>
      <c r="Q104" s="1">
        <f t="shared" si="24"/>
        <v>0</v>
      </c>
      <c r="R104" s="1">
        <f t="shared" si="25"/>
        <v>64.900000000000006</v>
      </c>
      <c r="S104" s="1">
        <f t="shared" si="26"/>
        <v>0</v>
      </c>
      <c r="T104" s="1">
        <f t="shared" si="18"/>
        <v>0</v>
      </c>
      <c r="U104" s="1">
        <f t="shared" si="19"/>
        <v>0</v>
      </c>
      <c r="V104" s="1">
        <f t="shared" si="20"/>
        <v>0</v>
      </c>
    </row>
    <row r="105" spans="1:22">
      <c r="A105" s="5">
        <v>39958</v>
      </c>
      <c r="B105" s="1">
        <v>30</v>
      </c>
      <c r="C105" t="s">
        <v>27</v>
      </c>
      <c r="D105" s="1">
        <v>29.9</v>
      </c>
      <c r="E105" t="s">
        <v>20</v>
      </c>
      <c r="F105" t="s">
        <v>5</v>
      </c>
      <c r="G105" s="13" t="s">
        <v>508</v>
      </c>
      <c r="K105" s="1">
        <f t="shared" si="15"/>
        <v>29.9</v>
      </c>
      <c r="L105" s="1">
        <f t="shared" si="16"/>
        <v>0</v>
      </c>
      <c r="M105" s="1">
        <f t="shared" si="17"/>
        <v>0</v>
      </c>
      <c r="N105" s="1">
        <f t="shared" si="21"/>
        <v>0</v>
      </c>
      <c r="O105" s="1">
        <f t="shared" si="22"/>
        <v>0</v>
      </c>
      <c r="P105" s="1">
        <f t="shared" si="23"/>
        <v>29.9</v>
      </c>
      <c r="Q105" s="1">
        <f t="shared" si="24"/>
        <v>0</v>
      </c>
      <c r="R105" s="1">
        <f t="shared" si="25"/>
        <v>0</v>
      </c>
      <c r="S105" s="1">
        <f t="shared" si="26"/>
        <v>0</v>
      </c>
      <c r="T105" s="1">
        <f t="shared" si="18"/>
        <v>0</v>
      </c>
      <c r="U105" s="1">
        <f t="shared" si="19"/>
        <v>0</v>
      </c>
      <c r="V105" s="1">
        <f t="shared" si="20"/>
        <v>0</v>
      </c>
    </row>
    <row r="106" spans="1:22">
      <c r="A106" s="5">
        <v>39959</v>
      </c>
      <c r="B106" s="1">
        <v>30</v>
      </c>
      <c r="C106" t="s">
        <v>514</v>
      </c>
      <c r="D106" s="1">
        <v>24.9</v>
      </c>
      <c r="E106" t="s">
        <v>20</v>
      </c>
      <c r="F106" t="s">
        <v>5</v>
      </c>
      <c r="G106" s="13" t="s">
        <v>511</v>
      </c>
      <c r="K106" s="1">
        <f t="shared" si="15"/>
        <v>24.9</v>
      </c>
      <c r="L106" s="1">
        <f t="shared" si="16"/>
        <v>0</v>
      </c>
      <c r="M106" s="1">
        <f t="shared" si="17"/>
        <v>0</v>
      </c>
      <c r="N106" s="1">
        <f t="shared" si="21"/>
        <v>0</v>
      </c>
      <c r="O106" s="1">
        <f t="shared" si="22"/>
        <v>0</v>
      </c>
      <c r="P106" s="1">
        <f t="shared" si="23"/>
        <v>24.9</v>
      </c>
      <c r="Q106" s="1">
        <f t="shared" si="24"/>
        <v>0</v>
      </c>
      <c r="R106" s="1">
        <f t="shared" si="25"/>
        <v>0</v>
      </c>
      <c r="S106" s="1">
        <f t="shared" si="26"/>
        <v>0</v>
      </c>
      <c r="T106" s="1">
        <f t="shared" si="18"/>
        <v>0</v>
      </c>
      <c r="U106" s="1">
        <f t="shared" si="19"/>
        <v>0</v>
      </c>
      <c r="V106" s="1">
        <f t="shared" si="20"/>
        <v>0</v>
      </c>
    </row>
    <row r="107" spans="1:22">
      <c r="A107" s="5">
        <v>39960</v>
      </c>
      <c r="B107" s="1">
        <v>30</v>
      </c>
      <c r="C107" t="s">
        <v>512</v>
      </c>
      <c r="D107" s="1">
        <v>24.9</v>
      </c>
      <c r="E107" t="s">
        <v>20</v>
      </c>
      <c r="F107" t="s">
        <v>8</v>
      </c>
      <c r="G107" s="13" t="s">
        <v>513</v>
      </c>
      <c r="K107" s="1">
        <f t="shared" si="15"/>
        <v>24.9</v>
      </c>
      <c r="L107" s="1">
        <f t="shared" si="16"/>
        <v>0</v>
      </c>
      <c r="M107" s="1">
        <f t="shared" si="17"/>
        <v>0</v>
      </c>
      <c r="N107" s="1">
        <f t="shared" si="21"/>
        <v>0</v>
      </c>
      <c r="O107" s="1">
        <f t="shared" si="22"/>
        <v>0</v>
      </c>
      <c r="P107" s="1">
        <f t="shared" si="23"/>
        <v>0</v>
      </c>
      <c r="Q107" s="1">
        <f t="shared" si="24"/>
        <v>0</v>
      </c>
      <c r="R107" s="1">
        <f t="shared" si="25"/>
        <v>24.9</v>
      </c>
      <c r="S107" s="1">
        <f t="shared" si="26"/>
        <v>0</v>
      </c>
      <c r="T107" s="1">
        <f t="shared" si="18"/>
        <v>0</v>
      </c>
      <c r="U107" s="1">
        <f t="shared" si="19"/>
        <v>0</v>
      </c>
      <c r="V107" s="1">
        <f t="shared" si="20"/>
        <v>0</v>
      </c>
    </row>
    <row r="108" spans="1:22">
      <c r="A108" s="5">
        <v>39960</v>
      </c>
      <c r="B108" s="1"/>
      <c r="D108" s="1">
        <v>26</v>
      </c>
      <c r="E108" t="s">
        <v>20</v>
      </c>
      <c r="F108" t="s">
        <v>5</v>
      </c>
      <c r="G108" s="13" t="s">
        <v>515</v>
      </c>
      <c r="K108" s="1">
        <f t="shared" si="15"/>
        <v>26</v>
      </c>
      <c r="L108" s="1">
        <f t="shared" si="16"/>
        <v>0</v>
      </c>
      <c r="M108" s="1">
        <f t="shared" si="17"/>
        <v>0</v>
      </c>
      <c r="N108" s="1">
        <f t="shared" si="21"/>
        <v>0</v>
      </c>
      <c r="O108" s="1">
        <f t="shared" si="22"/>
        <v>0</v>
      </c>
      <c r="P108" s="1">
        <f t="shared" si="23"/>
        <v>26</v>
      </c>
      <c r="Q108" s="1">
        <f t="shared" si="24"/>
        <v>0</v>
      </c>
      <c r="R108" s="1">
        <f t="shared" si="25"/>
        <v>0</v>
      </c>
      <c r="S108" s="1">
        <f t="shared" si="26"/>
        <v>0</v>
      </c>
      <c r="T108" s="1">
        <f t="shared" si="18"/>
        <v>0</v>
      </c>
      <c r="U108" s="1">
        <f t="shared" si="19"/>
        <v>0</v>
      </c>
      <c r="V108" s="1">
        <f t="shared" si="20"/>
        <v>0</v>
      </c>
    </row>
    <row r="109" spans="1:22">
      <c r="A109" s="5">
        <v>39960</v>
      </c>
      <c r="B109" s="1"/>
      <c r="D109" s="1">
        <v>24.9</v>
      </c>
      <c r="E109" t="s">
        <v>20</v>
      </c>
      <c r="F109" t="s">
        <v>6</v>
      </c>
      <c r="G109" s="13" t="s">
        <v>119</v>
      </c>
      <c r="H109" t="s">
        <v>516</v>
      </c>
      <c r="K109" s="1">
        <f t="shared" si="15"/>
        <v>24.9</v>
      </c>
      <c r="L109" s="1">
        <f t="shared" si="16"/>
        <v>0</v>
      </c>
      <c r="M109" s="1">
        <f t="shared" si="17"/>
        <v>0</v>
      </c>
      <c r="N109" s="1">
        <f t="shared" si="21"/>
        <v>0</v>
      </c>
      <c r="O109" s="1">
        <f t="shared" si="22"/>
        <v>24.9</v>
      </c>
      <c r="P109" s="1">
        <f t="shared" si="23"/>
        <v>0</v>
      </c>
      <c r="Q109" s="1">
        <f t="shared" si="24"/>
        <v>0</v>
      </c>
      <c r="R109" s="1">
        <f t="shared" si="25"/>
        <v>0</v>
      </c>
      <c r="S109" s="1">
        <f t="shared" si="26"/>
        <v>0</v>
      </c>
      <c r="T109" s="1">
        <f t="shared" si="18"/>
        <v>0</v>
      </c>
      <c r="U109" s="1">
        <f t="shared" si="19"/>
        <v>0</v>
      </c>
      <c r="V109" s="1">
        <f t="shared" si="20"/>
        <v>0</v>
      </c>
    </row>
    <row r="110" spans="1:22">
      <c r="A110" s="5">
        <v>39959</v>
      </c>
      <c r="B110" s="1"/>
      <c r="D110" s="1">
        <v>24.9</v>
      </c>
      <c r="E110" t="s">
        <v>20</v>
      </c>
      <c r="F110" t="s">
        <v>7</v>
      </c>
      <c r="G110" s="13" t="s">
        <v>517</v>
      </c>
      <c r="K110" s="1">
        <f t="shared" si="15"/>
        <v>24.9</v>
      </c>
      <c r="L110" s="1">
        <f t="shared" si="16"/>
        <v>0</v>
      </c>
      <c r="M110" s="1">
        <f t="shared" si="17"/>
        <v>0</v>
      </c>
      <c r="N110" s="1">
        <f>IF(G110="caixa",D110,0)</f>
        <v>0</v>
      </c>
      <c r="O110" s="1">
        <f>IF(G110="bb",D110,0)</f>
        <v>0</v>
      </c>
      <c r="P110" s="1">
        <f>IF(G110="bradesco",D110,0)</f>
        <v>0</v>
      </c>
      <c r="Q110" s="1">
        <f>IF(G110="banco real",D110,0)</f>
        <v>0</v>
      </c>
      <c r="R110" s="1">
        <f>IF(G110="itau",D110,0)</f>
        <v>0</v>
      </c>
      <c r="S110" s="1">
        <f>IF(G110="pseg",D110,0)</f>
        <v>0</v>
      </c>
      <c r="T110" s="1">
        <f t="shared" si="18"/>
        <v>0</v>
      </c>
      <c r="U110" s="1">
        <f t="shared" si="19"/>
        <v>0</v>
      </c>
      <c r="V110" s="1">
        <f t="shared" si="20"/>
        <v>0</v>
      </c>
    </row>
    <row r="111" spans="1:22">
      <c r="A111" s="5">
        <v>39961</v>
      </c>
      <c r="B111" s="1"/>
      <c r="D111" s="1">
        <v>19.899999999999999</v>
      </c>
      <c r="E111" t="s">
        <v>20</v>
      </c>
      <c r="F111" t="s">
        <v>7</v>
      </c>
      <c r="G111" s="13" t="s">
        <v>118</v>
      </c>
      <c r="K111" s="1">
        <f t="shared" si="15"/>
        <v>19.899999999999999</v>
      </c>
      <c r="L111" s="1">
        <f t="shared" si="16"/>
        <v>0</v>
      </c>
      <c r="M111" s="1">
        <f t="shared" si="17"/>
        <v>0</v>
      </c>
      <c r="N111" s="1">
        <f t="shared" si="21"/>
        <v>19.899999999999999</v>
      </c>
      <c r="O111" s="1">
        <f t="shared" si="22"/>
        <v>0</v>
      </c>
      <c r="P111" s="1">
        <f t="shared" si="23"/>
        <v>0</v>
      </c>
      <c r="Q111" s="1">
        <f t="shared" si="24"/>
        <v>0</v>
      </c>
      <c r="R111" s="1">
        <f t="shared" si="25"/>
        <v>0</v>
      </c>
      <c r="S111" s="1">
        <f t="shared" si="26"/>
        <v>0</v>
      </c>
      <c r="T111" s="1">
        <f t="shared" si="18"/>
        <v>0</v>
      </c>
      <c r="U111" s="1">
        <f t="shared" si="19"/>
        <v>0</v>
      </c>
      <c r="V111" s="1">
        <f t="shared" si="20"/>
        <v>0</v>
      </c>
    </row>
    <row r="112" spans="1:22">
      <c r="A112" s="5">
        <v>39961</v>
      </c>
      <c r="B112" s="1"/>
      <c r="D112" s="1">
        <v>20</v>
      </c>
      <c r="E112" t="s">
        <v>20</v>
      </c>
      <c r="F112" t="s">
        <v>7</v>
      </c>
      <c r="G112" s="23" t="s">
        <v>518</v>
      </c>
      <c r="K112" s="1">
        <f t="shared" si="15"/>
        <v>20</v>
      </c>
      <c r="L112" s="1">
        <f t="shared" si="16"/>
        <v>0</v>
      </c>
      <c r="M112" s="1">
        <f t="shared" si="17"/>
        <v>0</v>
      </c>
      <c r="N112" s="1">
        <f t="shared" si="21"/>
        <v>20</v>
      </c>
      <c r="O112" s="1">
        <f t="shared" si="22"/>
        <v>0</v>
      </c>
      <c r="P112" s="1">
        <f t="shared" si="23"/>
        <v>0</v>
      </c>
      <c r="Q112" s="1">
        <f t="shared" si="24"/>
        <v>0</v>
      </c>
      <c r="R112" s="1">
        <f t="shared" si="25"/>
        <v>0</v>
      </c>
      <c r="S112" s="1">
        <f t="shared" si="26"/>
        <v>0</v>
      </c>
      <c r="T112" s="1">
        <f t="shared" si="18"/>
        <v>0</v>
      </c>
      <c r="U112" s="1">
        <f t="shared" si="19"/>
        <v>0</v>
      </c>
      <c r="V112" s="1">
        <f t="shared" si="20"/>
        <v>0</v>
      </c>
    </row>
    <row r="113" spans="1:22">
      <c r="A113" s="5">
        <v>39962</v>
      </c>
      <c r="B113" s="1"/>
      <c r="D113" s="1">
        <v>25</v>
      </c>
      <c r="E113" t="s">
        <v>20</v>
      </c>
      <c r="F113" t="s">
        <v>5</v>
      </c>
      <c r="G113" s="13" t="s">
        <v>519</v>
      </c>
      <c r="K113" s="1">
        <f t="shared" si="15"/>
        <v>25</v>
      </c>
      <c r="L113" s="1">
        <f t="shared" si="16"/>
        <v>0</v>
      </c>
      <c r="M113" s="1">
        <f t="shared" si="17"/>
        <v>0</v>
      </c>
      <c r="N113" s="1">
        <f t="shared" si="21"/>
        <v>0</v>
      </c>
      <c r="O113" s="1">
        <f t="shared" si="22"/>
        <v>0</v>
      </c>
      <c r="P113" s="1">
        <f t="shared" si="23"/>
        <v>25</v>
      </c>
      <c r="Q113" s="1">
        <f t="shared" si="24"/>
        <v>0</v>
      </c>
      <c r="R113" s="1">
        <f t="shared" si="25"/>
        <v>0</v>
      </c>
      <c r="S113" s="1">
        <f t="shared" si="26"/>
        <v>0</v>
      </c>
      <c r="T113" s="1">
        <f t="shared" si="18"/>
        <v>0</v>
      </c>
      <c r="U113" s="1">
        <f t="shared" si="19"/>
        <v>0</v>
      </c>
      <c r="V113" s="1">
        <f t="shared" si="20"/>
        <v>0</v>
      </c>
    </row>
    <row r="114" spans="1:22">
      <c r="A114" s="5">
        <v>39962</v>
      </c>
      <c r="B114" s="1"/>
      <c r="D114" s="1">
        <v>44.9</v>
      </c>
      <c r="E114" t="s">
        <v>20</v>
      </c>
      <c r="F114" t="s">
        <v>5</v>
      </c>
      <c r="G114" t="s">
        <v>50</v>
      </c>
      <c r="K114" s="1">
        <f t="shared" si="15"/>
        <v>44.9</v>
      </c>
      <c r="L114" s="1">
        <f t="shared" si="16"/>
        <v>0</v>
      </c>
      <c r="M114" s="1">
        <f t="shared" si="17"/>
        <v>0</v>
      </c>
      <c r="N114" s="1">
        <f>IF(G114="caixa",D114,0)</f>
        <v>0</v>
      </c>
      <c r="O114" s="1">
        <f>IF(G114="bb",D114,0)</f>
        <v>0</v>
      </c>
      <c r="P114" s="1">
        <f>IF(G114="bradesco",D114,0)</f>
        <v>0</v>
      </c>
      <c r="Q114" s="1">
        <f>IF(G114="banco real",D114,0)</f>
        <v>0</v>
      </c>
      <c r="R114" s="1">
        <f>IF(G114="itau",D114,0)</f>
        <v>0</v>
      </c>
      <c r="S114" s="1">
        <f>IF(G114="pseg",D114,0)</f>
        <v>0</v>
      </c>
      <c r="T114" s="1">
        <f t="shared" si="18"/>
        <v>0</v>
      </c>
      <c r="U114" s="1">
        <f t="shared" si="19"/>
        <v>0</v>
      </c>
      <c r="V114" s="1">
        <f t="shared" si="20"/>
        <v>0</v>
      </c>
    </row>
    <row r="115" spans="1:22">
      <c r="A115" s="5">
        <v>39961</v>
      </c>
      <c r="B115" s="1"/>
      <c r="D115" s="1">
        <v>10</v>
      </c>
      <c r="E115" t="s">
        <v>20</v>
      </c>
      <c r="F115" t="s">
        <v>6</v>
      </c>
      <c r="G115" s="13" t="s">
        <v>209</v>
      </c>
      <c r="K115" s="1">
        <f t="shared" si="15"/>
        <v>10</v>
      </c>
      <c r="L115" s="1">
        <f t="shared" si="16"/>
        <v>0</v>
      </c>
      <c r="M115" s="1">
        <f t="shared" si="17"/>
        <v>0</v>
      </c>
      <c r="N115" s="1">
        <f t="shared" si="21"/>
        <v>0</v>
      </c>
      <c r="O115" s="1">
        <f t="shared" si="22"/>
        <v>10</v>
      </c>
      <c r="P115" s="1">
        <f t="shared" si="23"/>
        <v>0</v>
      </c>
      <c r="Q115" s="1">
        <f t="shared" si="24"/>
        <v>0</v>
      </c>
      <c r="R115" s="1">
        <f t="shared" si="25"/>
        <v>0</v>
      </c>
      <c r="S115" s="1">
        <f t="shared" si="26"/>
        <v>0</v>
      </c>
      <c r="T115" s="1">
        <f t="shared" si="18"/>
        <v>0</v>
      </c>
      <c r="U115" s="1">
        <f t="shared" si="19"/>
        <v>0</v>
      </c>
      <c r="V115" s="1">
        <f t="shared" si="20"/>
        <v>0</v>
      </c>
    </row>
    <row r="116" spans="1:22">
      <c r="A116" s="5">
        <v>39962</v>
      </c>
      <c r="B116" s="1"/>
      <c r="D116" s="1">
        <v>25</v>
      </c>
      <c r="E116" t="s">
        <v>20</v>
      </c>
      <c r="F116" t="s">
        <v>7</v>
      </c>
      <c r="G116" s="16" t="s">
        <v>520</v>
      </c>
      <c r="K116" s="1">
        <f t="shared" si="15"/>
        <v>25</v>
      </c>
      <c r="L116" s="1">
        <f t="shared" si="16"/>
        <v>0</v>
      </c>
      <c r="M116" s="1">
        <f t="shared" si="17"/>
        <v>0</v>
      </c>
      <c r="N116" s="1">
        <f t="shared" si="21"/>
        <v>25</v>
      </c>
      <c r="O116" s="1">
        <f t="shared" si="22"/>
        <v>0</v>
      </c>
      <c r="P116" s="1">
        <f t="shared" si="23"/>
        <v>0</v>
      </c>
      <c r="Q116" s="1">
        <f t="shared" si="24"/>
        <v>0</v>
      </c>
      <c r="R116" s="1">
        <f t="shared" si="25"/>
        <v>0</v>
      </c>
      <c r="S116" s="1">
        <f t="shared" si="26"/>
        <v>0</v>
      </c>
      <c r="T116" s="1">
        <f t="shared" si="18"/>
        <v>0</v>
      </c>
      <c r="U116" s="1">
        <f t="shared" si="19"/>
        <v>0</v>
      </c>
      <c r="V116" s="1">
        <f t="shared" si="20"/>
        <v>0</v>
      </c>
    </row>
    <row r="117" spans="1:22">
      <c r="A117" s="5">
        <v>39963</v>
      </c>
      <c r="B117" s="1"/>
      <c r="D117" s="1">
        <v>23.9</v>
      </c>
      <c r="E117" t="s">
        <v>20</v>
      </c>
      <c r="F117" t="s">
        <v>5</v>
      </c>
      <c r="G117" s="13" t="s">
        <v>521</v>
      </c>
      <c r="K117" s="1">
        <f t="shared" si="15"/>
        <v>23.9</v>
      </c>
      <c r="L117" s="1">
        <f t="shared" si="16"/>
        <v>0</v>
      </c>
      <c r="M117" s="1">
        <f t="shared" si="17"/>
        <v>0</v>
      </c>
      <c r="N117" s="1">
        <f t="shared" si="21"/>
        <v>0</v>
      </c>
      <c r="O117" s="1">
        <f t="shared" si="22"/>
        <v>0</v>
      </c>
      <c r="P117" s="1">
        <f t="shared" si="23"/>
        <v>23.9</v>
      </c>
      <c r="Q117" s="1">
        <f t="shared" si="24"/>
        <v>0</v>
      </c>
      <c r="R117" s="1">
        <f t="shared" si="25"/>
        <v>0</v>
      </c>
      <c r="S117" s="1">
        <f t="shared" si="26"/>
        <v>0</v>
      </c>
      <c r="T117" s="1">
        <f t="shared" si="18"/>
        <v>0</v>
      </c>
      <c r="U117" s="1">
        <f t="shared" si="19"/>
        <v>0</v>
      </c>
      <c r="V117" s="1">
        <f t="shared" si="20"/>
        <v>0</v>
      </c>
    </row>
    <row r="118" spans="1:22">
      <c r="A118" s="5">
        <v>39963</v>
      </c>
      <c r="B118" s="1"/>
      <c r="D118" s="1">
        <v>24.91</v>
      </c>
      <c r="E118" t="s">
        <v>20</v>
      </c>
      <c r="F118" t="s">
        <v>7</v>
      </c>
      <c r="G118" s="13" t="s">
        <v>377</v>
      </c>
      <c r="K118" s="1">
        <f t="shared" si="15"/>
        <v>24.91</v>
      </c>
      <c r="L118" s="1">
        <f t="shared" si="16"/>
        <v>0</v>
      </c>
      <c r="M118" s="1">
        <f t="shared" si="17"/>
        <v>0</v>
      </c>
      <c r="N118" s="1">
        <f t="shared" si="21"/>
        <v>24.91</v>
      </c>
      <c r="O118" s="1">
        <f t="shared" si="22"/>
        <v>0</v>
      </c>
      <c r="P118" s="1">
        <f t="shared" si="23"/>
        <v>0</v>
      </c>
      <c r="Q118" s="1">
        <f t="shared" si="24"/>
        <v>0</v>
      </c>
      <c r="R118" s="1">
        <f t="shared" si="25"/>
        <v>0</v>
      </c>
      <c r="S118" s="1">
        <f t="shared" si="26"/>
        <v>0</v>
      </c>
      <c r="T118" s="1">
        <f t="shared" si="18"/>
        <v>0</v>
      </c>
      <c r="U118" s="1">
        <f t="shared" si="19"/>
        <v>0</v>
      </c>
      <c r="V118" s="1">
        <f t="shared" si="20"/>
        <v>0</v>
      </c>
    </row>
    <row r="119" spans="1:22">
      <c r="A119" s="5">
        <v>39963</v>
      </c>
      <c r="B119" s="1"/>
      <c r="D119" s="1">
        <v>24.9</v>
      </c>
      <c r="E119" t="s">
        <v>20</v>
      </c>
      <c r="F119" t="s">
        <v>5</v>
      </c>
      <c r="G119" s="13" t="s">
        <v>189</v>
      </c>
      <c r="K119" s="1">
        <f t="shared" si="15"/>
        <v>24.9</v>
      </c>
      <c r="L119" s="1">
        <f t="shared" si="16"/>
        <v>0</v>
      </c>
      <c r="M119" s="1">
        <f t="shared" si="17"/>
        <v>0</v>
      </c>
      <c r="N119" s="1">
        <f t="shared" si="21"/>
        <v>0</v>
      </c>
      <c r="O119" s="1">
        <f t="shared" si="22"/>
        <v>0</v>
      </c>
      <c r="P119" s="1">
        <f t="shared" si="23"/>
        <v>24.9</v>
      </c>
      <c r="Q119" s="1">
        <f t="shared" si="24"/>
        <v>0</v>
      </c>
      <c r="R119" s="1">
        <f t="shared" si="25"/>
        <v>0</v>
      </c>
      <c r="S119" s="1">
        <f t="shared" si="26"/>
        <v>0</v>
      </c>
      <c r="T119" s="1">
        <f t="shared" si="18"/>
        <v>0</v>
      </c>
      <c r="U119" s="1">
        <f t="shared" si="19"/>
        <v>0</v>
      </c>
      <c r="V119" s="1">
        <f t="shared" si="20"/>
        <v>0</v>
      </c>
    </row>
    <row r="120" spans="1:22">
      <c r="A120" s="5">
        <v>39964</v>
      </c>
      <c r="B120" s="1"/>
      <c r="D120" s="1">
        <v>44.9</v>
      </c>
      <c r="E120" t="s">
        <v>20</v>
      </c>
      <c r="F120" t="s">
        <v>5</v>
      </c>
      <c r="G120" s="13" t="s">
        <v>416</v>
      </c>
      <c r="K120" s="1">
        <f t="shared" si="15"/>
        <v>44.9</v>
      </c>
      <c r="L120" s="1">
        <f t="shared" si="16"/>
        <v>0</v>
      </c>
      <c r="M120" s="1">
        <f t="shared" si="17"/>
        <v>0</v>
      </c>
      <c r="N120" s="1">
        <f t="shared" si="21"/>
        <v>0</v>
      </c>
      <c r="O120" s="1">
        <f t="shared" si="22"/>
        <v>0</v>
      </c>
      <c r="P120" s="1">
        <f t="shared" si="23"/>
        <v>44.9</v>
      </c>
      <c r="Q120" s="1">
        <f t="shared" si="24"/>
        <v>0</v>
      </c>
      <c r="R120" s="1">
        <f t="shared" si="25"/>
        <v>0</v>
      </c>
      <c r="S120" s="1">
        <f t="shared" si="26"/>
        <v>0</v>
      </c>
      <c r="T120" s="1">
        <f t="shared" si="18"/>
        <v>0</v>
      </c>
      <c r="U120" s="1">
        <f t="shared" si="19"/>
        <v>0</v>
      </c>
      <c r="V120" s="1">
        <f t="shared" si="20"/>
        <v>0</v>
      </c>
    </row>
    <row r="121" spans="1:22">
      <c r="A121" s="5">
        <v>39959</v>
      </c>
      <c r="B121" s="1"/>
      <c r="D121" s="1">
        <v>25</v>
      </c>
      <c r="E121" t="s">
        <v>20</v>
      </c>
      <c r="F121" t="s">
        <v>8</v>
      </c>
      <c r="G121" s="13" t="s">
        <v>123</v>
      </c>
      <c r="K121" s="1">
        <f t="shared" si="15"/>
        <v>25</v>
      </c>
      <c r="L121" s="1">
        <f t="shared" si="16"/>
        <v>0</v>
      </c>
      <c r="M121" s="1">
        <f t="shared" si="17"/>
        <v>0</v>
      </c>
      <c r="N121" s="1">
        <f t="shared" si="21"/>
        <v>0</v>
      </c>
      <c r="O121" s="1">
        <f t="shared" si="22"/>
        <v>0</v>
      </c>
      <c r="P121" s="1">
        <f t="shared" si="23"/>
        <v>0</v>
      </c>
      <c r="Q121" s="1">
        <f t="shared" si="24"/>
        <v>0</v>
      </c>
      <c r="R121" s="1">
        <f t="shared" si="25"/>
        <v>25</v>
      </c>
      <c r="S121" s="1">
        <f t="shared" si="26"/>
        <v>0</v>
      </c>
      <c r="T121" s="1">
        <f t="shared" si="18"/>
        <v>0</v>
      </c>
      <c r="U121" s="1">
        <f t="shared" si="19"/>
        <v>0</v>
      </c>
      <c r="V121" s="1">
        <f t="shared" si="20"/>
        <v>0</v>
      </c>
    </row>
    <row r="122" spans="1:22">
      <c r="A122" s="5">
        <v>39944</v>
      </c>
      <c r="B122" s="1"/>
      <c r="D122" s="1">
        <v>24.9</v>
      </c>
      <c r="E122" t="s">
        <v>20</v>
      </c>
      <c r="F122" t="s">
        <v>8</v>
      </c>
      <c r="G122" s="13" t="s">
        <v>474</v>
      </c>
      <c r="K122" s="1">
        <f t="shared" si="15"/>
        <v>24.9</v>
      </c>
      <c r="L122" s="1">
        <f t="shared" si="16"/>
        <v>0</v>
      </c>
      <c r="M122" s="1">
        <f t="shared" si="17"/>
        <v>0</v>
      </c>
      <c r="N122" s="1">
        <f t="shared" si="21"/>
        <v>0</v>
      </c>
      <c r="O122" s="1">
        <f t="shared" si="22"/>
        <v>0</v>
      </c>
      <c r="P122" s="1">
        <f t="shared" si="23"/>
        <v>0</v>
      </c>
      <c r="Q122" s="1">
        <f t="shared" si="24"/>
        <v>0</v>
      </c>
      <c r="R122" s="1">
        <f t="shared" si="25"/>
        <v>24.9</v>
      </c>
      <c r="S122" s="1">
        <f t="shared" si="26"/>
        <v>0</v>
      </c>
      <c r="T122" s="1">
        <f t="shared" si="18"/>
        <v>0</v>
      </c>
      <c r="U122" s="1">
        <f t="shared" si="19"/>
        <v>0</v>
      </c>
      <c r="V122" s="1">
        <f t="shared" si="20"/>
        <v>0</v>
      </c>
    </row>
    <row r="123" spans="1:22">
      <c r="A123" s="5">
        <v>39960</v>
      </c>
      <c r="B123" s="1"/>
      <c r="D123" s="1">
        <v>64.900000000000006</v>
      </c>
      <c r="E123" t="s">
        <v>20</v>
      </c>
      <c r="F123" t="s">
        <v>13</v>
      </c>
      <c r="G123" s="13" t="s">
        <v>116</v>
      </c>
      <c r="K123" s="1">
        <f t="shared" si="15"/>
        <v>64.900000000000006</v>
      </c>
      <c r="L123" s="1">
        <f t="shared" si="16"/>
        <v>0</v>
      </c>
      <c r="M123" s="1">
        <f t="shared" si="17"/>
        <v>0</v>
      </c>
      <c r="N123" s="1">
        <f t="shared" si="21"/>
        <v>0</v>
      </c>
      <c r="O123" s="1">
        <f t="shared" si="22"/>
        <v>0</v>
      </c>
      <c r="P123" s="1">
        <f t="shared" si="23"/>
        <v>0</v>
      </c>
      <c r="Q123" s="1">
        <f t="shared" si="24"/>
        <v>64.900000000000006</v>
      </c>
      <c r="R123" s="1">
        <f t="shared" si="25"/>
        <v>0</v>
      </c>
      <c r="S123" s="1">
        <f t="shared" si="26"/>
        <v>0</v>
      </c>
      <c r="T123" s="1">
        <f t="shared" si="18"/>
        <v>0</v>
      </c>
      <c r="U123" s="1">
        <f t="shared" si="19"/>
        <v>0</v>
      </c>
      <c r="V123" s="1">
        <f t="shared" si="20"/>
        <v>0</v>
      </c>
    </row>
    <row r="124" spans="1:22">
      <c r="A124" s="5"/>
      <c r="B124" s="1"/>
      <c r="D124" s="1"/>
      <c r="G124" s="13"/>
      <c r="K124" s="1">
        <f t="shared" si="15"/>
        <v>0</v>
      </c>
      <c r="L124" s="1">
        <f t="shared" si="16"/>
        <v>0</v>
      </c>
      <c r="M124" s="1">
        <f t="shared" si="17"/>
        <v>0</v>
      </c>
      <c r="N124" s="1">
        <f t="shared" si="21"/>
        <v>0</v>
      </c>
      <c r="O124" s="1">
        <f t="shared" si="22"/>
        <v>0</v>
      </c>
      <c r="P124" s="1">
        <f t="shared" si="23"/>
        <v>0</v>
      </c>
      <c r="Q124" s="1">
        <f t="shared" si="24"/>
        <v>0</v>
      </c>
      <c r="R124" s="1">
        <f t="shared" si="25"/>
        <v>0</v>
      </c>
      <c r="S124" s="1">
        <f t="shared" si="26"/>
        <v>0</v>
      </c>
      <c r="T124" s="1">
        <f t="shared" si="18"/>
        <v>0</v>
      </c>
      <c r="U124" s="1">
        <f t="shared" si="19"/>
        <v>0</v>
      </c>
      <c r="V124" s="1">
        <f t="shared" si="20"/>
        <v>0</v>
      </c>
    </row>
    <row r="125" spans="1:22">
      <c r="A125" s="5"/>
      <c r="B125" s="1"/>
      <c r="D125" s="1"/>
      <c r="K125" s="1">
        <f t="shared" si="15"/>
        <v>0</v>
      </c>
      <c r="L125" s="1">
        <f t="shared" si="16"/>
        <v>0</v>
      </c>
      <c r="M125" s="1">
        <f t="shared" si="17"/>
        <v>0</v>
      </c>
      <c r="N125" s="1">
        <f>IF(G125="caixa",D125,0)</f>
        <v>0</v>
      </c>
      <c r="O125" s="1">
        <f>IF(G125="bb",D125,0)</f>
        <v>0</v>
      </c>
      <c r="P125" s="1">
        <f>IF(G125="bradesco",D125,0)</f>
        <v>0</v>
      </c>
      <c r="Q125" s="1">
        <f>IF(G125="banco real",D125,0)</f>
        <v>0</v>
      </c>
      <c r="R125" s="1">
        <f>IF(G125="itau",D125,0)</f>
        <v>0</v>
      </c>
      <c r="S125" s="1">
        <f>IF(G125="pseg",D125,0)</f>
        <v>0</v>
      </c>
      <c r="T125" s="1">
        <f t="shared" si="18"/>
        <v>0</v>
      </c>
      <c r="U125" s="1">
        <f t="shared" si="19"/>
        <v>0</v>
      </c>
      <c r="V125" s="1">
        <f t="shared" si="20"/>
        <v>0</v>
      </c>
    </row>
    <row r="126" spans="1:22">
      <c r="A126" s="5"/>
      <c r="B126" s="1"/>
      <c r="D126" s="1"/>
      <c r="G126" s="13"/>
      <c r="K126" s="1">
        <f t="shared" si="15"/>
        <v>0</v>
      </c>
      <c r="L126" s="1">
        <f t="shared" si="16"/>
        <v>0</v>
      </c>
      <c r="M126" s="1">
        <f t="shared" si="17"/>
        <v>0</v>
      </c>
      <c r="N126" s="1">
        <f t="shared" si="21"/>
        <v>0</v>
      </c>
      <c r="O126" s="1">
        <f t="shared" si="22"/>
        <v>0</v>
      </c>
      <c r="P126" s="1">
        <f t="shared" si="23"/>
        <v>0</v>
      </c>
      <c r="Q126" s="1">
        <f t="shared" si="24"/>
        <v>0</v>
      </c>
      <c r="R126" s="1">
        <f t="shared" si="25"/>
        <v>0</v>
      </c>
      <c r="S126" s="1">
        <f t="shared" si="26"/>
        <v>0</v>
      </c>
      <c r="T126" s="1">
        <f t="shared" si="18"/>
        <v>0</v>
      </c>
      <c r="U126" s="1">
        <f t="shared" si="19"/>
        <v>0</v>
      </c>
      <c r="V126" s="1">
        <f t="shared" si="20"/>
        <v>0</v>
      </c>
    </row>
    <row r="127" spans="1:22">
      <c r="A127" s="5"/>
      <c r="B127" s="1"/>
      <c r="D127" s="1"/>
      <c r="G127" s="13"/>
      <c r="K127" s="1">
        <f t="shared" si="15"/>
        <v>0</v>
      </c>
      <c r="L127" s="1">
        <f t="shared" si="16"/>
        <v>0</v>
      </c>
      <c r="M127" s="1">
        <f t="shared" si="17"/>
        <v>0</v>
      </c>
      <c r="N127" s="1">
        <f t="shared" si="21"/>
        <v>0</v>
      </c>
      <c r="O127" s="1">
        <f t="shared" si="22"/>
        <v>0</v>
      </c>
      <c r="P127" s="1">
        <f t="shared" si="23"/>
        <v>0</v>
      </c>
      <c r="Q127" s="1">
        <f t="shared" si="24"/>
        <v>0</v>
      </c>
      <c r="R127" s="1">
        <f t="shared" si="25"/>
        <v>0</v>
      </c>
      <c r="S127" s="1">
        <f t="shared" si="26"/>
        <v>0</v>
      </c>
      <c r="T127" s="1">
        <f t="shared" si="18"/>
        <v>0</v>
      </c>
      <c r="U127" s="1">
        <f t="shared" si="19"/>
        <v>0</v>
      </c>
      <c r="V127" s="1">
        <f t="shared" si="20"/>
        <v>0</v>
      </c>
    </row>
    <row r="128" spans="1:22">
      <c r="A128" s="5"/>
      <c r="B128" s="1"/>
      <c r="D128" s="1"/>
      <c r="G128" s="13"/>
      <c r="K128" s="1">
        <f t="shared" si="15"/>
        <v>0</v>
      </c>
      <c r="L128" s="1">
        <f t="shared" si="16"/>
        <v>0</v>
      </c>
      <c r="M128" s="1">
        <f t="shared" si="17"/>
        <v>0</v>
      </c>
      <c r="N128" s="1">
        <f t="shared" si="21"/>
        <v>0</v>
      </c>
      <c r="O128" s="1">
        <f t="shared" si="22"/>
        <v>0</v>
      </c>
      <c r="P128" s="1">
        <f t="shared" si="23"/>
        <v>0</v>
      </c>
      <c r="Q128" s="1">
        <f t="shared" si="24"/>
        <v>0</v>
      </c>
      <c r="R128" s="1">
        <f t="shared" si="25"/>
        <v>0</v>
      </c>
      <c r="S128" s="1">
        <f t="shared" si="26"/>
        <v>0</v>
      </c>
      <c r="T128" s="1">
        <f t="shared" si="18"/>
        <v>0</v>
      </c>
      <c r="U128" s="1">
        <f t="shared" si="19"/>
        <v>0</v>
      </c>
      <c r="V128" s="1">
        <f t="shared" si="20"/>
        <v>0</v>
      </c>
    </row>
    <row r="129" spans="1:22">
      <c r="A129" s="5"/>
      <c r="B129" s="1"/>
      <c r="D129" s="1"/>
      <c r="G129" s="13"/>
      <c r="K129" s="1">
        <f t="shared" si="15"/>
        <v>0</v>
      </c>
      <c r="L129" s="1">
        <f t="shared" si="16"/>
        <v>0</v>
      </c>
      <c r="M129" s="1">
        <f t="shared" si="17"/>
        <v>0</v>
      </c>
      <c r="N129" s="1">
        <f t="shared" si="21"/>
        <v>0</v>
      </c>
      <c r="O129" s="1">
        <f t="shared" si="22"/>
        <v>0</v>
      </c>
      <c r="P129" s="1">
        <f t="shared" si="23"/>
        <v>0</v>
      </c>
      <c r="Q129" s="1">
        <f t="shared" si="24"/>
        <v>0</v>
      </c>
      <c r="R129" s="1">
        <f t="shared" si="25"/>
        <v>0</v>
      </c>
      <c r="S129" s="1">
        <f t="shared" si="26"/>
        <v>0</v>
      </c>
      <c r="T129" s="1">
        <f t="shared" si="18"/>
        <v>0</v>
      </c>
      <c r="U129" s="1">
        <f t="shared" si="19"/>
        <v>0</v>
      </c>
      <c r="V129" s="1">
        <f t="shared" si="20"/>
        <v>0</v>
      </c>
    </row>
    <row r="130" spans="1:22">
      <c r="A130" s="5"/>
      <c r="B130" s="1"/>
      <c r="D130" s="1"/>
      <c r="G130" s="13"/>
      <c r="K130" s="1">
        <f t="shared" si="15"/>
        <v>0</v>
      </c>
      <c r="L130" s="1">
        <f t="shared" si="16"/>
        <v>0</v>
      </c>
      <c r="M130" s="1">
        <f t="shared" si="17"/>
        <v>0</v>
      </c>
      <c r="N130" s="1">
        <f t="shared" si="21"/>
        <v>0</v>
      </c>
      <c r="O130" s="1">
        <f t="shared" si="22"/>
        <v>0</v>
      </c>
      <c r="P130" s="1">
        <f t="shared" si="23"/>
        <v>0</v>
      </c>
      <c r="Q130" s="1">
        <f t="shared" si="24"/>
        <v>0</v>
      </c>
      <c r="R130" s="1">
        <f t="shared" si="25"/>
        <v>0</v>
      </c>
      <c r="S130" s="1">
        <f t="shared" si="26"/>
        <v>0</v>
      </c>
      <c r="T130" s="1">
        <f t="shared" si="18"/>
        <v>0</v>
      </c>
      <c r="U130" s="1">
        <f t="shared" si="19"/>
        <v>0</v>
      </c>
      <c r="V130" s="1">
        <f t="shared" si="20"/>
        <v>0</v>
      </c>
    </row>
    <row r="131" spans="1:22">
      <c r="A131" s="5"/>
      <c r="B131" s="1"/>
      <c r="D131" s="1"/>
      <c r="G131" s="13"/>
      <c r="K131" s="1">
        <f t="shared" ref="K131:K194" si="27">IF(E131="lojas",D131,0)</f>
        <v>0</v>
      </c>
      <c r="L131" s="1">
        <f t="shared" ref="L131:L180" si="28">IF(E131="lanhouse",D131,0)</f>
        <v>0</v>
      </c>
      <c r="M131" s="1">
        <f t="shared" ref="M131:M180" si="29">IF(E131="celular",D131,0)</f>
        <v>0</v>
      </c>
      <c r="N131" s="1">
        <f t="shared" si="21"/>
        <v>0</v>
      </c>
      <c r="O131" s="1">
        <f t="shared" si="22"/>
        <v>0</v>
      </c>
      <c r="P131" s="1">
        <f t="shared" si="23"/>
        <v>0</v>
      </c>
      <c r="Q131" s="1">
        <f t="shared" si="24"/>
        <v>0</v>
      </c>
      <c r="R131" s="1">
        <f t="shared" si="25"/>
        <v>0</v>
      </c>
      <c r="S131" s="1">
        <f t="shared" si="26"/>
        <v>0</v>
      </c>
      <c r="T131" s="1">
        <f t="shared" ref="T131:T151" si="30">IF(C131="pessoal",B131,0)</f>
        <v>0</v>
      </c>
      <c r="U131" s="1">
        <f t="shared" ref="U131:U180" si="31">IF(E131="dominios",D131,0)</f>
        <v>0</v>
      </c>
      <c r="V131" s="1">
        <f t="shared" ref="V131:V180" si="32">IF(C131="publicidade",B131,0)</f>
        <v>0</v>
      </c>
    </row>
    <row r="132" spans="1:22">
      <c r="A132" s="5"/>
      <c r="B132" s="1"/>
      <c r="D132" s="1"/>
      <c r="G132" s="13"/>
      <c r="K132" s="1">
        <f t="shared" si="27"/>
        <v>0</v>
      </c>
      <c r="L132" s="1">
        <f t="shared" si="28"/>
        <v>0</v>
      </c>
      <c r="M132" s="1">
        <f t="shared" si="29"/>
        <v>0</v>
      </c>
      <c r="N132" s="1">
        <f t="shared" ref="N132:N180" si="33">IF(F132="caixa",D132,0)</f>
        <v>0</v>
      </c>
      <c r="O132" s="1">
        <f t="shared" ref="O132:O180" si="34">IF(F132="bb",D132,0)</f>
        <v>0</v>
      </c>
      <c r="P132" s="1">
        <f t="shared" ref="P132:P180" si="35">IF(F132="bradesco",D132,0)</f>
        <v>0</v>
      </c>
      <c r="Q132" s="1">
        <f t="shared" ref="Q132:Q180" si="36">IF(F132="banco real",D132,0)</f>
        <v>0</v>
      </c>
      <c r="R132" s="1">
        <f t="shared" ref="R132:R180" si="37">IF(F132="itau",D132,0)</f>
        <v>0</v>
      </c>
      <c r="S132" s="1">
        <f t="shared" ref="S132:S180" si="38">IF(F132="pseg",D132,0)</f>
        <v>0</v>
      </c>
      <c r="T132" s="1">
        <f t="shared" si="30"/>
        <v>0</v>
      </c>
      <c r="U132" s="1">
        <f t="shared" si="31"/>
        <v>0</v>
      </c>
      <c r="V132" s="1">
        <f t="shared" si="32"/>
        <v>0</v>
      </c>
    </row>
    <row r="133" spans="1:22">
      <c r="A133" s="5"/>
      <c r="B133" s="1"/>
      <c r="D133" s="1"/>
      <c r="G133" s="13"/>
      <c r="K133" s="1">
        <f t="shared" si="27"/>
        <v>0</v>
      </c>
      <c r="L133" s="1">
        <f t="shared" si="28"/>
        <v>0</v>
      </c>
      <c r="M133" s="1">
        <f t="shared" si="29"/>
        <v>0</v>
      </c>
      <c r="N133" s="1">
        <f t="shared" si="33"/>
        <v>0</v>
      </c>
      <c r="O133" s="1">
        <f t="shared" si="34"/>
        <v>0</v>
      </c>
      <c r="P133" s="1">
        <f t="shared" si="35"/>
        <v>0</v>
      </c>
      <c r="Q133" s="1">
        <f t="shared" si="36"/>
        <v>0</v>
      </c>
      <c r="R133" s="1">
        <f t="shared" si="37"/>
        <v>0</v>
      </c>
      <c r="S133" s="1">
        <f t="shared" si="38"/>
        <v>0</v>
      </c>
      <c r="T133" s="1">
        <f t="shared" si="30"/>
        <v>0</v>
      </c>
      <c r="U133" s="1">
        <f t="shared" si="31"/>
        <v>0</v>
      </c>
      <c r="V133" s="1">
        <f t="shared" si="32"/>
        <v>0</v>
      </c>
    </row>
    <row r="134" spans="1:22">
      <c r="A134" s="5"/>
      <c r="B134" s="1"/>
      <c r="D134" s="1"/>
      <c r="G134" s="13"/>
      <c r="K134" s="1">
        <f t="shared" si="27"/>
        <v>0</v>
      </c>
      <c r="L134" s="1">
        <f t="shared" si="28"/>
        <v>0</v>
      </c>
      <c r="M134" s="1">
        <f t="shared" si="29"/>
        <v>0</v>
      </c>
      <c r="N134" s="1">
        <f t="shared" si="33"/>
        <v>0</v>
      </c>
      <c r="O134" s="1">
        <f t="shared" si="34"/>
        <v>0</v>
      </c>
      <c r="P134" s="1">
        <f t="shared" si="35"/>
        <v>0</v>
      </c>
      <c r="Q134" s="1">
        <f t="shared" si="36"/>
        <v>0</v>
      </c>
      <c r="R134" s="1">
        <f t="shared" si="37"/>
        <v>0</v>
      </c>
      <c r="S134" s="1">
        <f t="shared" si="38"/>
        <v>0</v>
      </c>
      <c r="T134" s="1">
        <f t="shared" si="30"/>
        <v>0</v>
      </c>
      <c r="U134" s="1">
        <f t="shared" si="31"/>
        <v>0</v>
      </c>
      <c r="V134" s="1">
        <f t="shared" si="32"/>
        <v>0</v>
      </c>
    </row>
    <row r="135" spans="1:22">
      <c r="A135" s="5"/>
      <c r="B135" s="1"/>
      <c r="D135" s="1"/>
      <c r="G135" s="13"/>
      <c r="K135" s="1">
        <f t="shared" si="27"/>
        <v>0</v>
      </c>
      <c r="L135" s="1">
        <f t="shared" si="28"/>
        <v>0</v>
      </c>
      <c r="M135" s="1">
        <f t="shared" si="29"/>
        <v>0</v>
      </c>
      <c r="N135" s="1">
        <f t="shared" si="33"/>
        <v>0</v>
      </c>
      <c r="O135" s="1">
        <f t="shared" si="34"/>
        <v>0</v>
      </c>
      <c r="P135" s="1">
        <f t="shared" si="35"/>
        <v>0</v>
      </c>
      <c r="Q135" s="1">
        <f t="shared" si="36"/>
        <v>0</v>
      </c>
      <c r="R135" s="1">
        <f t="shared" si="37"/>
        <v>0</v>
      </c>
      <c r="S135" s="1">
        <f t="shared" si="38"/>
        <v>0</v>
      </c>
      <c r="T135" s="1">
        <f t="shared" si="30"/>
        <v>0</v>
      </c>
      <c r="U135" s="1">
        <f t="shared" si="31"/>
        <v>0</v>
      </c>
      <c r="V135" s="1">
        <f t="shared" si="32"/>
        <v>0</v>
      </c>
    </row>
    <row r="136" spans="1:22">
      <c r="A136" s="5"/>
      <c r="B136" s="1"/>
      <c r="D136" s="1"/>
      <c r="G136" s="13"/>
      <c r="K136" s="1">
        <f t="shared" si="27"/>
        <v>0</v>
      </c>
      <c r="L136" s="1">
        <f t="shared" si="28"/>
        <v>0</v>
      </c>
      <c r="M136" s="1">
        <f t="shared" si="29"/>
        <v>0</v>
      </c>
      <c r="N136" s="1">
        <f t="shared" si="33"/>
        <v>0</v>
      </c>
      <c r="O136" s="1">
        <f t="shared" si="34"/>
        <v>0</v>
      </c>
      <c r="P136" s="1">
        <f t="shared" si="35"/>
        <v>0</v>
      </c>
      <c r="Q136" s="1">
        <f t="shared" si="36"/>
        <v>0</v>
      </c>
      <c r="R136" s="1">
        <f t="shared" si="37"/>
        <v>0</v>
      </c>
      <c r="S136" s="1">
        <f t="shared" si="38"/>
        <v>0</v>
      </c>
      <c r="T136" s="1">
        <f t="shared" si="30"/>
        <v>0</v>
      </c>
      <c r="U136" s="1">
        <f t="shared" si="31"/>
        <v>0</v>
      </c>
      <c r="V136" s="1">
        <f t="shared" si="32"/>
        <v>0</v>
      </c>
    </row>
    <row r="137" spans="1:22">
      <c r="A137" s="5"/>
      <c r="B137" s="1"/>
      <c r="D137" s="1"/>
      <c r="G137" s="13"/>
      <c r="K137" s="1">
        <f t="shared" si="27"/>
        <v>0</v>
      </c>
      <c r="L137" s="1">
        <f t="shared" si="28"/>
        <v>0</v>
      </c>
      <c r="M137" s="1">
        <f t="shared" si="29"/>
        <v>0</v>
      </c>
      <c r="N137" s="1">
        <f t="shared" si="33"/>
        <v>0</v>
      </c>
      <c r="O137" s="1">
        <f t="shared" si="34"/>
        <v>0</v>
      </c>
      <c r="P137" s="1">
        <f t="shared" si="35"/>
        <v>0</v>
      </c>
      <c r="Q137" s="1">
        <f t="shared" si="36"/>
        <v>0</v>
      </c>
      <c r="R137" s="1">
        <f t="shared" si="37"/>
        <v>0</v>
      </c>
      <c r="S137" s="1">
        <f t="shared" si="38"/>
        <v>0</v>
      </c>
      <c r="T137" s="1">
        <f t="shared" si="30"/>
        <v>0</v>
      </c>
      <c r="U137" s="1">
        <f t="shared" si="31"/>
        <v>0</v>
      </c>
      <c r="V137" s="1">
        <f t="shared" si="32"/>
        <v>0</v>
      </c>
    </row>
    <row r="138" spans="1:22">
      <c r="A138" s="5"/>
      <c r="B138" s="1"/>
      <c r="D138" s="1"/>
      <c r="G138" s="13"/>
      <c r="K138" s="1">
        <f t="shared" si="27"/>
        <v>0</v>
      </c>
      <c r="L138" s="1">
        <f t="shared" si="28"/>
        <v>0</v>
      </c>
      <c r="M138" s="1">
        <f t="shared" si="29"/>
        <v>0</v>
      </c>
      <c r="N138" s="1">
        <f t="shared" si="33"/>
        <v>0</v>
      </c>
      <c r="O138" s="1">
        <f t="shared" si="34"/>
        <v>0</v>
      </c>
      <c r="P138" s="1">
        <f t="shared" si="35"/>
        <v>0</v>
      </c>
      <c r="Q138" s="1">
        <f t="shared" si="36"/>
        <v>0</v>
      </c>
      <c r="R138" s="1">
        <f t="shared" si="37"/>
        <v>0</v>
      </c>
      <c r="S138" s="1">
        <f t="shared" si="38"/>
        <v>0</v>
      </c>
      <c r="T138" s="1">
        <f t="shared" si="30"/>
        <v>0</v>
      </c>
      <c r="U138" s="1">
        <f t="shared" si="31"/>
        <v>0</v>
      </c>
      <c r="V138" s="1">
        <f t="shared" si="32"/>
        <v>0</v>
      </c>
    </row>
    <row r="139" spans="1:22">
      <c r="A139" s="5"/>
      <c r="B139" s="1"/>
      <c r="D139" s="1"/>
      <c r="G139" s="13"/>
      <c r="K139" s="1">
        <f t="shared" si="27"/>
        <v>0</v>
      </c>
      <c r="L139" s="1">
        <f t="shared" si="28"/>
        <v>0</v>
      </c>
      <c r="M139" s="1">
        <f t="shared" si="29"/>
        <v>0</v>
      </c>
      <c r="N139" s="1">
        <f t="shared" si="33"/>
        <v>0</v>
      </c>
      <c r="O139" s="1">
        <f t="shared" si="34"/>
        <v>0</v>
      </c>
      <c r="P139" s="1">
        <f t="shared" si="35"/>
        <v>0</v>
      </c>
      <c r="Q139" s="1">
        <f t="shared" si="36"/>
        <v>0</v>
      </c>
      <c r="R139" s="1">
        <f t="shared" si="37"/>
        <v>0</v>
      </c>
      <c r="S139" s="1">
        <f t="shared" si="38"/>
        <v>0</v>
      </c>
      <c r="T139" s="1">
        <f t="shared" si="30"/>
        <v>0</v>
      </c>
      <c r="U139" s="1">
        <f t="shared" si="31"/>
        <v>0</v>
      </c>
      <c r="V139" s="1">
        <f t="shared" si="32"/>
        <v>0</v>
      </c>
    </row>
    <row r="140" spans="1:22">
      <c r="A140" s="5"/>
      <c r="B140" s="1"/>
      <c r="D140" s="1"/>
      <c r="G140" s="13"/>
      <c r="K140" s="1">
        <f t="shared" si="27"/>
        <v>0</v>
      </c>
      <c r="L140" s="1">
        <f t="shared" si="28"/>
        <v>0</v>
      </c>
      <c r="M140" s="1">
        <f t="shared" si="29"/>
        <v>0</v>
      </c>
      <c r="N140" s="1">
        <f t="shared" si="33"/>
        <v>0</v>
      </c>
      <c r="O140" s="1">
        <f t="shared" si="34"/>
        <v>0</v>
      </c>
      <c r="P140" s="1">
        <f t="shared" si="35"/>
        <v>0</v>
      </c>
      <c r="Q140" s="1">
        <f t="shared" si="36"/>
        <v>0</v>
      </c>
      <c r="R140" s="1">
        <f t="shared" si="37"/>
        <v>0</v>
      </c>
      <c r="S140" s="1">
        <f t="shared" si="38"/>
        <v>0</v>
      </c>
      <c r="T140" s="1">
        <f t="shared" si="30"/>
        <v>0</v>
      </c>
      <c r="U140" s="1">
        <f t="shared" si="31"/>
        <v>0</v>
      </c>
      <c r="V140" s="1">
        <f t="shared" si="32"/>
        <v>0</v>
      </c>
    </row>
    <row r="141" spans="1:22">
      <c r="A141" s="5"/>
      <c r="B141" s="1"/>
      <c r="D141" s="1"/>
      <c r="K141" s="1">
        <f t="shared" si="27"/>
        <v>0</v>
      </c>
      <c r="L141" s="1">
        <f t="shared" si="28"/>
        <v>0</v>
      </c>
      <c r="M141" s="1">
        <f t="shared" si="29"/>
        <v>0</v>
      </c>
      <c r="N141" s="1">
        <f t="shared" si="33"/>
        <v>0</v>
      </c>
      <c r="O141" s="1">
        <f t="shared" si="34"/>
        <v>0</v>
      </c>
      <c r="P141" s="1">
        <f t="shared" si="35"/>
        <v>0</v>
      </c>
      <c r="Q141" s="1">
        <f t="shared" si="36"/>
        <v>0</v>
      </c>
      <c r="R141" s="1">
        <f t="shared" si="37"/>
        <v>0</v>
      </c>
      <c r="S141" s="1">
        <f t="shared" si="38"/>
        <v>0</v>
      </c>
      <c r="T141" s="1">
        <f t="shared" si="30"/>
        <v>0</v>
      </c>
      <c r="U141" s="1">
        <f t="shared" si="31"/>
        <v>0</v>
      </c>
      <c r="V141" s="1">
        <f t="shared" si="32"/>
        <v>0</v>
      </c>
    </row>
    <row r="142" spans="1:22">
      <c r="A142" s="5"/>
      <c r="B142" s="1"/>
      <c r="D142" s="1"/>
      <c r="K142" s="1">
        <f t="shared" si="27"/>
        <v>0</v>
      </c>
      <c r="L142" s="1">
        <f t="shared" si="28"/>
        <v>0</v>
      </c>
      <c r="M142" s="1">
        <f t="shared" si="29"/>
        <v>0</v>
      </c>
      <c r="N142" s="1">
        <f t="shared" si="33"/>
        <v>0</v>
      </c>
      <c r="O142" s="1">
        <f t="shared" si="34"/>
        <v>0</v>
      </c>
      <c r="P142" s="1">
        <f t="shared" si="35"/>
        <v>0</v>
      </c>
      <c r="Q142" s="1">
        <f t="shared" si="36"/>
        <v>0</v>
      </c>
      <c r="R142" s="1">
        <f t="shared" si="37"/>
        <v>0</v>
      </c>
      <c r="S142" s="1">
        <f t="shared" si="38"/>
        <v>0</v>
      </c>
      <c r="T142" s="1">
        <f t="shared" si="30"/>
        <v>0</v>
      </c>
      <c r="U142" s="1">
        <f t="shared" si="31"/>
        <v>0</v>
      </c>
      <c r="V142" s="1">
        <f t="shared" si="32"/>
        <v>0</v>
      </c>
    </row>
    <row r="143" spans="1:22">
      <c r="A143" s="5"/>
      <c r="B143" s="1"/>
      <c r="D143" s="1"/>
      <c r="K143" s="1">
        <f t="shared" si="27"/>
        <v>0</v>
      </c>
      <c r="L143" s="1">
        <f t="shared" si="28"/>
        <v>0</v>
      </c>
      <c r="M143" s="1">
        <f t="shared" si="29"/>
        <v>0</v>
      </c>
      <c r="N143" s="1">
        <f t="shared" si="33"/>
        <v>0</v>
      </c>
      <c r="O143" s="1">
        <f t="shared" si="34"/>
        <v>0</v>
      </c>
      <c r="P143" s="1">
        <f t="shared" si="35"/>
        <v>0</v>
      </c>
      <c r="Q143" s="1">
        <f t="shared" si="36"/>
        <v>0</v>
      </c>
      <c r="R143" s="1">
        <f t="shared" si="37"/>
        <v>0</v>
      </c>
      <c r="S143" s="1">
        <f t="shared" si="38"/>
        <v>0</v>
      </c>
      <c r="T143" s="1">
        <f t="shared" si="30"/>
        <v>0</v>
      </c>
      <c r="U143" s="1">
        <f t="shared" si="31"/>
        <v>0</v>
      </c>
      <c r="V143" s="1">
        <f t="shared" si="32"/>
        <v>0</v>
      </c>
    </row>
    <row r="144" spans="1:22">
      <c r="A144" s="5"/>
      <c r="B144" s="1"/>
      <c r="D144" s="1"/>
      <c r="K144" s="1">
        <f t="shared" si="27"/>
        <v>0</v>
      </c>
      <c r="L144" s="1">
        <f t="shared" si="28"/>
        <v>0</v>
      </c>
      <c r="M144" s="1">
        <f t="shared" si="29"/>
        <v>0</v>
      </c>
      <c r="N144" s="1">
        <f t="shared" si="33"/>
        <v>0</v>
      </c>
      <c r="O144" s="1">
        <f t="shared" si="34"/>
        <v>0</v>
      </c>
      <c r="P144" s="1">
        <f t="shared" si="35"/>
        <v>0</v>
      </c>
      <c r="Q144" s="1">
        <f t="shared" si="36"/>
        <v>0</v>
      </c>
      <c r="R144" s="1">
        <f t="shared" si="37"/>
        <v>0</v>
      </c>
      <c r="S144" s="1">
        <f t="shared" si="38"/>
        <v>0</v>
      </c>
      <c r="T144" s="1">
        <f t="shared" si="30"/>
        <v>0</v>
      </c>
      <c r="U144" s="1">
        <f t="shared" si="31"/>
        <v>0</v>
      </c>
      <c r="V144" s="1">
        <f t="shared" si="32"/>
        <v>0</v>
      </c>
    </row>
    <row r="145" spans="1:22">
      <c r="A145" s="5"/>
      <c r="B145" s="1"/>
      <c r="D145" s="1"/>
      <c r="K145" s="1">
        <f t="shared" si="27"/>
        <v>0</v>
      </c>
      <c r="L145" s="1">
        <f t="shared" si="28"/>
        <v>0</v>
      </c>
      <c r="M145" s="1">
        <f t="shared" si="29"/>
        <v>0</v>
      </c>
      <c r="N145" s="1">
        <f t="shared" si="33"/>
        <v>0</v>
      </c>
      <c r="O145" s="1">
        <f t="shared" si="34"/>
        <v>0</v>
      </c>
      <c r="P145" s="1">
        <f t="shared" si="35"/>
        <v>0</v>
      </c>
      <c r="Q145" s="1">
        <f t="shared" si="36"/>
        <v>0</v>
      </c>
      <c r="R145" s="1">
        <f t="shared" si="37"/>
        <v>0</v>
      </c>
      <c r="S145" s="1">
        <f t="shared" si="38"/>
        <v>0</v>
      </c>
      <c r="T145" s="1">
        <f t="shared" si="30"/>
        <v>0</v>
      </c>
      <c r="U145" s="1">
        <f t="shared" si="31"/>
        <v>0</v>
      </c>
      <c r="V145" s="1">
        <f t="shared" si="32"/>
        <v>0</v>
      </c>
    </row>
    <row r="146" spans="1:22">
      <c r="A146" s="5"/>
      <c r="B146" s="1"/>
      <c r="D146" s="1"/>
      <c r="K146" s="1">
        <f t="shared" si="27"/>
        <v>0</v>
      </c>
      <c r="L146" s="1">
        <f t="shared" si="28"/>
        <v>0</v>
      </c>
      <c r="M146" s="1">
        <f t="shared" si="29"/>
        <v>0</v>
      </c>
      <c r="N146" s="1">
        <f t="shared" si="33"/>
        <v>0</v>
      </c>
      <c r="O146" s="1">
        <f t="shared" si="34"/>
        <v>0</v>
      </c>
      <c r="P146" s="1">
        <f t="shared" si="35"/>
        <v>0</v>
      </c>
      <c r="Q146" s="1">
        <f t="shared" si="36"/>
        <v>0</v>
      </c>
      <c r="R146" s="1">
        <f t="shared" si="37"/>
        <v>0</v>
      </c>
      <c r="S146" s="1">
        <f t="shared" si="38"/>
        <v>0</v>
      </c>
      <c r="T146" s="1">
        <f t="shared" si="30"/>
        <v>0</v>
      </c>
      <c r="U146" s="1">
        <f t="shared" si="31"/>
        <v>0</v>
      </c>
      <c r="V146" s="1">
        <f t="shared" si="32"/>
        <v>0</v>
      </c>
    </row>
    <row r="147" spans="1:22">
      <c r="A147" s="5"/>
      <c r="B147" s="1"/>
      <c r="D147" s="1"/>
      <c r="K147" s="1">
        <f t="shared" si="27"/>
        <v>0</v>
      </c>
      <c r="L147" s="1">
        <f t="shared" si="28"/>
        <v>0</v>
      </c>
      <c r="M147" s="1">
        <f t="shared" si="29"/>
        <v>0</v>
      </c>
      <c r="N147" s="1">
        <f t="shared" si="33"/>
        <v>0</v>
      </c>
      <c r="O147" s="1">
        <f t="shared" si="34"/>
        <v>0</v>
      </c>
      <c r="P147" s="1">
        <f t="shared" si="35"/>
        <v>0</v>
      </c>
      <c r="Q147" s="1">
        <f t="shared" si="36"/>
        <v>0</v>
      </c>
      <c r="R147" s="1">
        <f t="shared" si="37"/>
        <v>0</v>
      </c>
      <c r="S147" s="1">
        <f t="shared" si="38"/>
        <v>0</v>
      </c>
      <c r="T147" s="1">
        <f t="shared" si="30"/>
        <v>0</v>
      </c>
      <c r="U147" s="1">
        <f t="shared" si="31"/>
        <v>0</v>
      </c>
      <c r="V147" s="1">
        <f t="shared" si="32"/>
        <v>0</v>
      </c>
    </row>
    <row r="148" spans="1:22">
      <c r="A148" s="5"/>
      <c r="B148" s="1"/>
      <c r="D148" s="1"/>
      <c r="K148" s="1">
        <f t="shared" si="27"/>
        <v>0</v>
      </c>
      <c r="L148" s="1">
        <f t="shared" si="28"/>
        <v>0</v>
      </c>
      <c r="M148" s="1">
        <f t="shared" si="29"/>
        <v>0</v>
      </c>
      <c r="N148" s="1">
        <f t="shared" si="33"/>
        <v>0</v>
      </c>
      <c r="O148" s="1">
        <f t="shared" si="34"/>
        <v>0</v>
      </c>
      <c r="P148" s="1">
        <f t="shared" si="35"/>
        <v>0</v>
      </c>
      <c r="Q148" s="1">
        <f t="shared" si="36"/>
        <v>0</v>
      </c>
      <c r="R148" s="1">
        <f t="shared" si="37"/>
        <v>0</v>
      </c>
      <c r="S148" s="1">
        <f t="shared" si="38"/>
        <v>0</v>
      </c>
      <c r="T148" s="1">
        <f t="shared" si="30"/>
        <v>0</v>
      </c>
      <c r="U148" s="1">
        <f t="shared" si="31"/>
        <v>0</v>
      </c>
      <c r="V148" s="1">
        <f t="shared" si="32"/>
        <v>0</v>
      </c>
    </row>
    <row r="149" spans="1:22">
      <c r="A149" s="5"/>
      <c r="B149" s="1"/>
      <c r="D149" s="1"/>
      <c r="K149" s="1">
        <f t="shared" si="27"/>
        <v>0</v>
      </c>
      <c r="L149" s="1">
        <f t="shared" si="28"/>
        <v>0</v>
      </c>
      <c r="M149" s="1">
        <f t="shared" si="29"/>
        <v>0</v>
      </c>
      <c r="N149" s="1">
        <f t="shared" si="33"/>
        <v>0</v>
      </c>
      <c r="O149" s="1">
        <f t="shared" si="34"/>
        <v>0</v>
      </c>
      <c r="P149" s="1">
        <f t="shared" si="35"/>
        <v>0</v>
      </c>
      <c r="Q149" s="1">
        <f t="shared" si="36"/>
        <v>0</v>
      </c>
      <c r="R149" s="1">
        <f t="shared" si="37"/>
        <v>0</v>
      </c>
      <c r="S149" s="1">
        <f t="shared" si="38"/>
        <v>0</v>
      </c>
      <c r="T149" s="1">
        <f t="shared" si="30"/>
        <v>0</v>
      </c>
      <c r="U149" s="1">
        <f t="shared" si="31"/>
        <v>0</v>
      </c>
      <c r="V149" s="1">
        <f t="shared" si="32"/>
        <v>0</v>
      </c>
    </row>
    <row r="150" spans="1:22">
      <c r="A150" s="5"/>
      <c r="B150" s="1"/>
      <c r="D150" s="1"/>
      <c r="K150" s="1">
        <f t="shared" si="27"/>
        <v>0</v>
      </c>
      <c r="L150" s="1">
        <f t="shared" si="28"/>
        <v>0</v>
      </c>
      <c r="M150" s="1">
        <f t="shared" si="29"/>
        <v>0</v>
      </c>
      <c r="N150" s="1">
        <f t="shared" si="33"/>
        <v>0</v>
      </c>
      <c r="O150" s="1">
        <f t="shared" si="34"/>
        <v>0</v>
      </c>
      <c r="P150" s="1">
        <f t="shared" si="35"/>
        <v>0</v>
      </c>
      <c r="Q150" s="1">
        <f t="shared" si="36"/>
        <v>0</v>
      </c>
      <c r="R150" s="1">
        <f t="shared" si="37"/>
        <v>0</v>
      </c>
      <c r="S150" s="1">
        <f t="shared" si="38"/>
        <v>0</v>
      </c>
      <c r="T150" s="1">
        <f t="shared" si="30"/>
        <v>0</v>
      </c>
      <c r="U150" s="1">
        <f t="shared" si="31"/>
        <v>0</v>
      </c>
      <c r="V150" s="1">
        <f t="shared" si="32"/>
        <v>0</v>
      </c>
    </row>
    <row r="151" spans="1:22">
      <c r="A151" s="5"/>
      <c r="B151" s="1"/>
      <c r="D151" s="1"/>
      <c r="K151" s="1">
        <f t="shared" si="27"/>
        <v>0</v>
      </c>
      <c r="L151" s="1">
        <f t="shared" si="28"/>
        <v>0</v>
      </c>
      <c r="M151" s="1">
        <f t="shared" si="29"/>
        <v>0</v>
      </c>
      <c r="N151" s="1">
        <f t="shared" si="33"/>
        <v>0</v>
      </c>
      <c r="O151" s="1">
        <f t="shared" si="34"/>
        <v>0</v>
      </c>
      <c r="P151" s="1">
        <f t="shared" si="35"/>
        <v>0</v>
      </c>
      <c r="Q151" s="1">
        <f t="shared" si="36"/>
        <v>0</v>
      </c>
      <c r="R151" s="1">
        <f t="shared" si="37"/>
        <v>0</v>
      </c>
      <c r="S151" s="1">
        <f t="shared" si="38"/>
        <v>0</v>
      </c>
      <c r="T151" s="1">
        <f t="shared" si="30"/>
        <v>0</v>
      </c>
      <c r="U151" s="1">
        <f t="shared" si="31"/>
        <v>0</v>
      </c>
      <c r="V151" s="1">
        <f t="shared" si="32"/>
        <v>0</v>
      </c>
    </row>
    <row r="152" spans="1:22">
      <c r="A152" s="5"/>
      <c r="B152" s="1"/>
      <c r="D152" s="1"/>
      <c r="K152" s="1">
        <f t="shared" si="27"/>
        <v>0</v>
      </c>
      <c r="L152" s="1">
        <f t="shared" si="28"/>
        <v>0</v>
      </c>
      <c r="M152" s="1">
        <f t="shared" si="29"/>
        <v>0</v>
      </c>
      <c r="N152" s="1">
        <f t="shared" si="33"/>
        <v>0</v>
      </c>
      <c r="O152" s="1">
        <f t="shared" si="34"/>
        <v>0</v>
      </c>
      <c r="P152" s="1">
        <f t="shared" si="35"/>
        <v>0</v>
      </c>
      <c r="Q152" s="1">
        <f t="shared" si="36"/>
        <v>0</v>
      </c>
      <c r="R152" s="1">
        <f t="shared" si="37"/>
        <v>0</v>
      </c>
      <c r="S152" s="1">
        <f t="shared" si="38"/>
        <v>0</v>
      </c>
      <c r="U152" s="1">
        <f t="shared" si="31"/>
        <v>0</v>
      </c>
      <c r="V152" s="1">
        <f t="shared" si="32"/>
        <v>0</v>
      </c>
    </row>
    <row r="153" spans="1:22">
      <c r="A153" s="5"/>
      <c r="B153" s="1"/>
      <c r="D153" s="1"/>
      <c r="K153" s="1">
        <f t="shared" si="27"/>
        <v>0</v>
      </c>
      <c r="L153" s="1">
        <f t="shared" si="28"/>
        <v>0</v>
      </c>
      <c r="M153" s="1">
        <f t="shared" si="29"/>
        <v>0</v>
      </c>
      <c r="N153" s="1">
        <f t="shared" si="33"/>
        <v>0</v>
      </c>
      <c r="O153" s="1">
        <f t="shared" si="34"/>
        <v>0</v>
      </c>
      <c r="P153" s="1">
        <f t="shared" si="35"/>
        <v>0</v>
      </c>
      <c r="Q153" s="1">
        <f t="shared" si="36"/>
        <v>0</v>
      </c>
      <c r="R153" s="1">
        <f t="shared" si="37"/>
        <v>0</v>
      </c>
      <c r="S153" s="1">
        <f t="shared" si="38"/>
        <v>0</v>
      </c>
      <c r="U153" s="1">
        <f t="shared" si="31"/>
        <v>0</v>
      </c>
      <c r="V153" s="1">
        <f t="shared" si="32"/>
        <v>0</v>
      </c>
    </row>
    <row r="154" spans="1:22">
      <c r="A154" s="5"/>
      <c r="B154" s="1"/>
      <c r="D154" s="1"/>
      <c r="K154" s="1">
        <f t="shared" si="27"/>
        <v>0</v>
      </c>
      <c r="L154" s="1">
        <f t="shared" si="28"/>
        <v>0</v>
      </c>
      <c r="M154" s="1">
        <f t="shared" si="29"/>
        <v>0</v>
      </c>
      <c r="N154" s="1">
        <f t="shared" si="33"/>
        <v>0</v>
      </c>
      <c r="O154" s="1">
        <f t="shared" si="34"/>
        <v>0</v>
      </c>
      <c r="P154" s="1">
        <f t="shared" si="35"/>
        <v>0</v>
      </c>
      <c r="Q154" s="1">
        <f t="shared" si="36"/>
        <v>0</v>
      </c>
      <c r="R154" s="1">
        <f t="shared" si="37"/>
        <v>0</v>
      </c>
      <c r="S154" s="1">
        <f t="shared" si="38"/>
        <v>0</v>
      </c>
      <c r="U154" s="1">
        <f t="shared" si="31"/>
        <v>0</v>
      </c>
      <c r="V154" s="1">
        <f t="shared" si="32"/>
        <v>0</v>
      </c>
    </row>
    <row r="155" spans="1:22">
      <c r="A155" s="5"/>
      <c r="B155" s="1"/>
      <c r="D155" s="1"/>
      <c r="K155" s="1">
        <f t="shared" si="27"/>
        <v>0</v>
      </c>
      <c r="L155" s="1">
        <f t="shared" si="28"/>
        <v>0</v>
      </c>
      <c r="M155" s="1">
        <f t="shared" si="29"/>
        <v>0</v>
      </c>
      <c r="N155" s="1">
        <f t="shared" si="33"/>
        <v>0</v>
      </c>
      <c r="O155" s="1">
        <f t="shared" si="34"/>
        <v>0</v>
      </c>
      <c r="P155" s="1">
        <f t="shared" si="35"/>
        <v>0</v>
      </c>
      <c r="Q155" s="1">
        <f t="shared" si="36"/>
        <v>0</v>
      </c>
      <c r="R155" s="1">
        <f t="shared" si="37"/>
        <v>0</v>
      </c>
      <c r="S155" s="1">
        <f t="shared" si="38"/>
        <v>0</v>
      </c>
      <c r="U155" s="1">
        <f t="shared" si="31"/>
        <v>0</v>
      </c>
      <c r="V155" s="1">
        <f t="shared" si="32"/>
        <v>0</v>
      </c>
    </row>
    <row r="156" spans="1:22">
      <c r="A156" s="5"/>
      <c r="B156" s="1"/>
      <c r="D156" s="1"/>
      <c r="K156" s="1">
        <f t="shared" si="27"/>
        <v>0</v>
      </c>
      <c r="L156" s="1">
        <f t="shared" si="28"/>
        <v>0</v>
      </c>
      <c r="M156" s="1">
        <f t="shared" si="29"/>
        <v>0</v>
      </c>
      <c r="N156" s="1">
        <f t="shared" si="33"/>
        <v>0</v>
      </c>
      <c r="O156" s="1">
        <f t="shared" si="34"/>
        <v>0</v>
      </c>
      <c r="P156" s="1">
        <f t="shared" si="35"/>
        <v>0</v>
      </c>
      <c r="Q156" s="1">
        <f t="shared" si="36"/>
        <v>0</v>
      </c>
      <c r="R156" s="1">
        <f t="shared" si="37"/>
        <v>0</v>
      </c>
      <c r="S156" s="1">
        <f t="shared" si="38"/>
        <v>0</v>
      </c>
      <c r="U156" s="1">
        <f t="shared" si="31"/>
        <v>0</v>
      </c>
      <c r="V156" s="1">
        <f t="shared" si="32"/>
        <v>0</v>
      </c>
    </row>
    <row r="157" spans="1:22">
      <c r="A157" s="5"/>
      <c r="B157" s="1"/>
      <c r="D157" s="1"/>
      <c r="K157" s="1">
        <f t="shared" si="27"/>
        <v>0</v>
      </c>
      <c r="L157" s="1">
        <f t="shared" si="28"/>
        <v>0</v>
      </c>
      <c r="M157" s="1">
        <f t="shared" si="29"/>
        <v>0</v>
      </c>
      <c r="N157" s="1">
        <f t="shared" si="33"/>
        <v>0</v>
      </c>
      <c r="O157" s="1">
        <f t="shared" si="34"/>
        <v>0</v>
      </c>
      <c r="P157" s="1">
        <f t="shared" si="35"/>
        <v>0</v>
      </c>
      <c r="Q157" s="1">
        <f t="shared" si="36"/>
        <v>0</v>
      </c>
      <c r="R157" s="1">
        <f t="shared" si="37"/>
        <v>0</v>
      </c>
      <c r="S157" s="1">
        <f t="shared" si="38"/>
        <v>0</v>
      </c>
      <c r="U157" s="1">
        <f t="shared" si="31"/>
        <v>0</v>
      </c>
      <c r="V157" s="1">
        <f t="shared" si="32"/>
        <v>0</v>
      </c>
    </row>
    <row r="158" spans="1:22">
      <c r="A158" s="5"/>
      <c r="B158" s="1"/>
      <c r="D158" s="1"/>
      <c r="K158" s="1">
        <f t="shared" si="27"/>
        <v>0</v>
      </c>
      <c r="L158" s="1">
        <f t="shared" si="28"/>
        <v>0</v>
      </c>
      <c r="M158" s="1">
        <f t="shared" si="29"/>
        <v>0</v>
      </c>
      <c r="N158" s="1">
        <f t="shared" si="33"/>
        <v>0</v>
      </c>
      <c r="O158" s="1">
        <f t="shared" si="34"/>
        <v>0</v>
      </c>
      <c r="P158" s="1">
        <f t="shared" si="35"/>
        <v>0</v>
      </c>
      <c r="Q158" s="1">
        <f t="shared" si="36"/>
        <v>0</v>
      </c>
      <c r="R158" s="1">
        <f t="shared" si="37"/>
        <v>0</v>
      </c>
      <c r="S158" s="1">
        <f t="shared" si="38"/>
        <v>0</v>
      </c>
      <c r="U158" s="1">
        <f t="shared" si="31"/>
        <v>0</v>
      </c>
      <c r="V158" s="1">
        <f t="shared" si="32"/>
        <v>0</v>
      </c>
    </row>
    <row r="159" spans="1:22">
      <c r="A159" s="5"/>
      <c r="B159" s="1"/>
      <c r="D159" s="1"/>
      <c r="K159" s="1">
        <f t="shared" si="27"/>
        <v>0</v>
      </c>
      <c r="L159" s="1">
        <f t="shared" si="28"/>
        <v>0</v>
      </c>
      <c r="M159" s="1">
        <f t="shared" si="29"/>
        <v>0</v>
      </c>
      <c r="N159" s="1">
        <f t="shared" si="33"/>
        <v>0</v>
      </c>
      <c r="O159" s="1">
        <f t="shared" si="34"/>
        <v>0</v>
      </c>
      <c r="P159" s="1">
        <f t="shared" si="35"/>
        <v>0</v>
      </c>
      <c r="Q159" s="1">
        <f t="shared" si="36"/>
        <v>0</v>
      </c>
      <c r="R159" s="1">
        <f t="shared" si="37"/>
        <v>0</v>
      </c>
      <c r="S159" s="1">
        <f t="shared" si="38"/>
        <v>0</v>
      </c>
      <c r="U159" s="1">
        <f t="shared" si="31"/>
        <v>0</v>
      </c>
      <c r="V159" s="1">
        <f t="shared" si="32"/>
        <v>0</v>
      </c>
    </row>
    <row r="160" spans="1:22">
      <c r="A160" s="5"/>
      <c r="B160" s="1"/>
      <c r="D160" s="1"/>
      <c r="K160" s="1">
        <f t="shared" si="27"/>
        <v>0</v>
      </c>
      <c r="L160" s="1">
        <f t="shared" si="28"/>
        <v>0</v>
      </c>
      <c r="M160" s="1">
        <f t="shared" si="29"/>
        <v>0</v>
      </c>
      <c r="N160" s="1">
        <f t="shared" si="33"/>
        <v>0</v>
      </c>
      <c r="O160" s="1">
        <f t="shared" si="34"/>
        <v>0</v>
      </c>
      <c r="P160" s="1">
        <f t="shared" si="35"/>
        <v>0</v>
      </c>
      <c r="Q160" s="1">
        <f t="shared" si="36"/>
        <v>0</v>
      </c>
      <c r="R160" s="1">
        <f t="shared" si="37"/>
        <v>0</v>
      </c>
      <c r="S160" s="1">
        <f t="shared" si="38"/>
        <v>0</v>
      </c>
      <c r="U160" s="1">
        <f t="shared" si="31"/>
        <v>0</v>
      </c>
      <c r="V160" s="1">
        <f t="shared" si="32"/>
        <v>0</v>
      </c>
    </row>
    <row r="161" spans="1:22">
      <c r="A161" s="5"/>
      <c r="B161" s="1"/>
      <c r="D161" s="1"/>
      <c r="K161" s="1">
        <f t="shared" si="27"/>
        <v>0</v>
      </c>
      <c r="L161" s="1">
        <f t="shared" si="28"/>
        <v>0</v>
      </c>
      <c r="M161" s="1">
        <f t="shared" si="29"/>
        <v>0</v>
      </c>
      <c r="N161" s="1">
        <f t="shared" si="33"/>
        <v>0</v>
      </c>
      <c r="O161" s="1">
        <f t="shared" si="34"/>
        <v>0</v>
      </c>
      <c r="P161" s="1">
        <f t="shared" si="35"/>
        <v>0</v>
      </c>
      <c r="Q161" s="1">
        <f t="shared" si="36"/>
        <v>0</v>
      </c>
      <c r="R161" s="1">
        <f t="shared" si="37"/>
        <v>0</v>
      </c>
      <c r="S161" s="1">
        <f t="shared" si="38"/>
        <v>0</v>
      </c>
      <c r="U161" s="1">
        <f t="shared" si="31"/>
        <v>0</v>
      </c>
      <c r="V161" s="1">
        <f t="shared" si="32"/>
        <v>0</v>
      </c>
    </row>
    <row r="162" spans="1:22">
      <c r="A162" s="5"/>
      <c r="B162" s="1"/>
      <c r="D162" s="1"/>
      <c r="K162" s="1">
        <f t="shared" si="27"/>
        <v>0</v>
      </c>
      <c r="L162" s="1">
        <f t="shared" si="28"/>
        <v>0</v>
      </c>
      <c r="M162" s="1">
        <f t="shared" si="29"/>
        <v>0</v>
      </c>
      <c r="N162" s="1">
        <f t="shared" si="33"/>
        <v>0</v>
      </c>
      <c r="O162" s="1">
        <f t="shared" si="34"/>
        <v>0</v>
      </c>
      <c r="P162" s="1">
        <f t="shared" si="35"/>
        <v>0</v>
      </c>
      <c r="Q162" s="1">
        <f t="shared" si="36"/>
        <v>0</v>
      </c>
      <c r="R162" s="1">
        <f t="shared" si="37"/>
        <v>0</v>
      </c>
      <c r="S162" s="1">
        <f t="shared" si="38"/>
        <v>0</v>
      </c>
      <c r="U162" s="1">
        <f t="shared" si="31"/>
        <v>0</v>
      </c>
      <c r="V162" s="1">
        <f t="shared" si="32"/>
        <v>0</v>
      </c>
    </row>
    <row r="163" spans="1:22">
      <c r="A163" s="5"/>
      <c r="B163" s="1"/>
      <c r="D163" s="1"/>
      <c r="K163" s="1">
        <f t="shared" si="27"/>
        <v>0</v>
      </c>
      <c r="L163" s="1">
        <f t="shared" si="28"/>
        <v>0</v>
      </c>
      <c r="M163" s="1">
        <f t="shared" si="29"/>
        <v>0</v>
      </c>
      <c r="N163" s="1">
        <f t="shared" si="33"/>
        <v>0</v>
      </c>
      <c r="O163" s="1">
        <f t="shared" si="34"/>
        <v>0</v>
      </c>
      <c r="P163" s="1">
        <f t="shared" si="35"/>
        <v>0</v>
      </c>
      <c r="Q163" s="1">
        <f t="shared" si="36"/>
        <v>0</v>
      </c>
      <c r="R163" s="1">
        <f t="shared" si="37"/>
        <v>0</v>
      </c>
      <c r="S163" s="1">
        <f t="shared" si="38"/>
        <v>0</v>
      </c>
      <c r="U163" s="1">
        <f t="shared" si="31"/>
        <v>0</v>
      </c>
      <c r="V163" s="1">
        <f t="shared" si="32"/>
        <v>0</v>
      </c>
    </row>
    <row r="164" spans="1:22">
      <c r="A164" s="5"/>
      <c r="B164" s="1"/>
      <c r="D164" s="1"/>
      <c r="K164" s="1">
        <f t="shared" si="27"/>
        <v>0</v>
      </c>
      <c r="L164" s="1">
        <f t="shared" si="28"/>
        <v>0</v>
      </c>
      <c r="M164" s="1">
        <f t="shared" si="29"/>
        <v>0</v>
      </c>
      <c r="N164" s="1">
        <f t="shared" si="33"/>
        <v>0</v>
      </c>
      <c r="O164" s="1">
        <f t="shared" si="34"/>
        <v>0</v>
      </c>
      <c r="P164" s="1">
        <f t="shared" si="35"/>
        <v>0</v>
      </c>
      <c r="Q164" s="1">
        <f t="shared" si="36"/>
        <v>0</v>
      </c>
      <c r="R164" s="1">
        <f t="shared" si="37"/>
        <v>0</v>
      </c>
      <c r="S164" s="1">
        <f t="shared" si="38"/>
        <v>0</v>
      </c>
      <c r="U164" s="1">
        <f t="shared" si="31"/>
        <v>0</v>
      </c>
      <c r="V164" s="1">
        <f t="shared" si="32"/>
        <v>0</v>
      </c>
    </row>
    <row r="165" spans="1:22">
      <c r="A165" s="5"/>
      <c r="B165" s="1"/>
      <c r="D165" s="1"/>
      <c r="K165" s="1">
        <f t="shared" si="27"/>
        <v>0</v>
      </c>
      <c r="L165" s="1">
        <f t="shared" si="28"/>
        <v>0</v>
      </c>
      <c r="M165" s="1">
        <f t="shared" si="29"/>
        <v>0</v>
      </c>
      <c r="N165" s="1">
        <f t="shared" si="33"/>
        <v>0</v>
      </c>
      <c r="O165" s="1">
        <f t="shared" si="34"/>
        <v>0</v>
      </c>
      <c r="P165" s="1">
        <f t="shared" si="35"/>
        <v>0</v>
      </c>
      <c r="Q165" s="1">
        <f t="shared" si="36"/>
        <v>0</v>
      </c>
      <c r="R165" s="1">
        <f t="shared" si="37"/>
        <v>0</v>
      </c>
      <c r="S165" s="1">
        <f t="shared" si="38"/>
        <v>0</v>
      </c>
      <c r="U165" s="1">
        <f t="shared" si="31"/>
        <v>0</v>
      </c>
      <c r="V165" s="1">
        <f t="shared" si="32"/>
        <v>0</v>
      </c>
    </row>
    <row r="166" spans="1:22">
      <c r="A166" s="5"/>
      <c r="B166" s="1"/>
      <c r="D166" s="1"/>
      <c r="K166" s="1">
        <f t="shared" si="27"/>
        <v>0</v>
      </c>
      <c r="L166" s="1">
        <f t="shared" si="28"/>
        <v>0</v>
      </c>
      <c r="M166" s="1">
        <f t="shared" si="29"/>
        <v>0</v>
      </c>
      <c r="N166" s="1">
        <f t="shared" si="33"/>
        <v>0</v>
      </c>
      <c r="O166" s="1">
        <f t="shared" si="34"/>
        <v>0</v>
      </c>
      <c r="P166" s="1">
        <f t="shared" si="35"/>
        <v>0</v>
      </c>
      <c r="Q166" s="1">
        <f t="shared" si="36"/>
        <v>0</v>
      </c>
      <c r="R166" s="1">
        <f t="shared" si="37"/>
        <v>0</v>
      </c>
      <c r="S166" s="1">
        <f t="shared" si="38"/>
        <v>0</v>
      </c>
      <c r="U166" s="1">
        <f t="shared" si="31"/>
        <v>0</v>
      </c>
      <c r="V166" s="1">
        <f t="shared" si="32"/>
        <v>0</v>
      </c>
    </row>
    <row r="167" spans="1:22">
      <c r="A167" s="5"/>
      <c r="B167" s="1"/>
      <c r="D167" s="1"/>
      <c r="K167" s="1">
        <f t="shared" si="27"/>
        <v>0</v>
      </c>
      <c r="L167" s="1">
        <f t="shared" si="28"/>
        <v>0</v>
      </c>
      <c r="M167" s="1">
        <f t="shared" si="29"/>
        <v>0</v>
      </c>
      <c r="N167" s="1">
        <f t="shared" si="33"/>
        <v>0</v>
      </c>
      <c r="O167" s="1">
        <f t="shared" si="34"/>
        <v>0</v>
      </c>
      <c r="P167" s="1">
        <f t="shared" si="35"/>
        <v>0</v>
      </c>
      <c r="Q167" s="1">
        <f t="shared" si="36"/>
        <v>0</v>
      </c>
      <c r="R167" s="1">
        <f t="shared" si="37"/>
        <v>0</v>
      </c>
      <c r="S167" s="1">
        <f t="shared" si="38"/>
        <v>0</v>
      </c>
      <c r="U167" s="1">
        <f t="shared" si="31"/>
        <v>0</v>
      </c>
      <c r="V167" s="1">
        <f t="shared" si="32"/>
        <v>0</v>
      </c>
    </row>
    <row r="168" spans="1:22">
      <c r="A168" s="5"/>
      <c r="B168" s="1"/>
      <c r="D168" s="1"/>
      <c r="K168" s="1">
        <f t="shared" si="27"/>
        <v>0</v>
      </c>
      <c r="L168" s="1">
        <f t="shared" si="28"/>
        <v>0</v>
      </c>
      <c r="M168" s="1">
        <f t="shared" si="29"/>
        <v>0</v>
      </c>
      <c r="N168" s="1">
        <f t="shared" si="33"/>
        <v>0</v>
      </c>
      <c r="O168" s="1">
        <f t="shared" si="34"/>
        <v>0</v>
      </c>
      <c r="P168" s="1">
        <f t="shared" si="35"/>
        <v>0</v>
      </c>
      <c r="Q168" s="1">
        <f t="shared" si="36"/>
        <v>0</v>
      </c>
      <c r="R168" s="1">
        <f t="shared" si="37"/>
        <v>0</v>
      </c>
      <c r="S168" s="1">
        <f t="shared" si="38"/>
        <v>0</v>
      </c>
      <c r="U168" s="1">
        <f t="shared" si="31"/>
        <v>0</v>
      </c>
      <c r="V168" s="1">
        <f t="shared" si="32"/>
        <v>0</v>
      </c>
    </row>
    <row r="169" spans="1:22">
      <c r="A169" s="5"/>
      <c r="B169" s="1"/>
      <c r="D169" s="1"/>
      <c r="K169" s="1">
        <f t="shared" si="27"/>
        <v>0</v>
      </c>
      <c r="L169" s="1">
        <f t="shared" si="28"/>
        <v>0</v>
      </c>
      <c r="M169" s="1">
        <f t="shared" si="29"/>
        <v>0</v>
      </c>
      <c r="N169" s="1">
        <f t="shared" si="33"/>
        <v>0</v>
      </c>
      <c r="O169" s="1">
        <f t="shared" si="34"/>
        <v>0</v>
      </c>
      <c r="P169" s="1">
        <f t="shared" si="35"/>
        <v>0</v>
      </c>
      <c r="Q169" s="1">
        <f t="shared" si="36"/>
        <v>0</v>
      </c>
      <c r="R169" s="1">
        <f t="shared" si="37"/>
        <v>0</v>
      </c>
      <c r="S169" s="1">
        <f t="shared" si="38"/>
        <v>0</v>
      </c>
      <c r="U169" s="1">
        <f t="shared" si="31"/>
        <v>0</v>
      </c>
      <c r="V169" s="1">
        <f t="shared" si="32"/>
        <v>0</v>
      </c>
    </row>
    <row r="170" spans="1:22">
      <c r="A170" s="5"/>
      <c r="B170" s="1"/>
      <c r="D170" s="1"/>
      <c r="K170" s="1">
        <f t="shared" si="27"/>
        <v>0</v>
      </c>
      <c r="L170" s="1">
        <f t="shared" si="28"/>
        <v>0</v>
      </c>
      <c r="M170" s="1">
        <f t="shared" si="29"/>
        <v>0</v>
      </c>
      <c r="N170" s="1">
        <f t="shared" si="33"/>
        <v>0</v>
      </c>
      <c r="O170" s="1">
        <f t="shared" si="34"/>
        <v>0</v>
      </c>
      <c r="P170" s="1">
        <f t="shared" si="35"/>
        <v>0</v>
      </c>
      <c r="Q170" s="1">
        <f t="shared" si="36"/>
        <v>0</v>
      </c>
      <c r="R170" s="1">
        <f t="shared" si="37"/>
        <v>0</v>
      </c>
      <c r="S170" s="1">
        <f t="shared" si="38"/>
        <v>0</v>
      </c>
      <c r="U170" s="1">
        <f t="shared" si="31"/>
        <v>0</v>
      </c>
      <c r="V170" s="1">
        <f t="shared" si="32"/>
        <v>0</v>
      </c>
    </row>
    <row r="171" spans="1:22">
      <c r="A171" s="5"/>
      <c r="B171" s="1"/>
      <c r="D171" s="1"/>
      <c r="K171" s="1">
        <f t="shared" si="27"/>
        <v>0</v>
      </c>
      <c r="L171" s="1">
        <f t="shared" si="28"/>
        <v>0</v>
      </c>
      <c r="M171" s="1">
        <f t="shared" si="29"/>
        <v>0</v>
      </c>
      <c r="N171" s="1">
        <f t="shared" si="33"/>
        <v>0</v>
      </c>
      <c r="O171" s="1">
        <f t="shared" si="34"/>
        <v>0</v>
      </c>
      <c r="P171" s="1">
        <f t="shared" si="35"/>
        <v>0</v>
      </c>
      <c r="Q171" s="1">
        <f t="shared" si="36"/>
        <v>0</v>
      </c>
      <c r="R171" s="1">
        <f t="shared" si="37"/>
        <v>0</v>
      </c>
      <c r="S171" s="1">
        <f t="shared" si="38"/>
        <v>0</v>
      </c>
      <c r="U171" s="1">
        <f t="shared" si="31"/>
        <v>0</v>
      </c>
      <c r="V171" s="1">
        <f t="shared" si="32"/>
        <v>0</v>
      </c>
    </row>
    <row r="172" spans="1:22">
      <c r="A172" s="5"/>
      <c r="B172" s="1"/>
      <c r="D172" s="1"/>
      <c r="K172" s="1">
        <f t="shared" si="27"/>
        <v>0</v>
      </c>
      <c r="L172" s="1">
        <f t="shared" si="28"/>
        <v>0</v>
      </c>
      <c r="M172" s="1">
        <f t="shared" si="29"/>
        <v>0</v>
      </c>
      <c r="N172" s="1">
        <f t="shared" si="33"/>
        <v>0</v>
      </c>
      <c r="O172" s="1">
        <f t="shared" si="34"/>
        <v>0</v>
      </c>
      <c r="P172" s="1">
        <f t="shared" si="35"/>
        <v>0</v>
      </c>
      <c r="Q172" s="1">
        <f t="shared" si="36"/>
        <v>0</v>
      </c>
      <c r="R172" s="1">
        <f t="shared" si="37"/>
        <v>0</v>
      </c>
      <c r="S172" s="1">
        <f t="shared" si="38"/>
        <v>0</v>
      </c>
      <c r="U172" s="1">
        <f t="shared" si="31"/>
        <v>0</v>
      </c>
      <c r="V172" s="1">
        <f t="shared" si="32"/>
        <v>0</v>
      </c>
    </row>
    <row r="173" spans="1:22">
      <c r="A173" s="5"/>
      <c r="B173" s="1"/>
      <c r="D173" s="1"/>
      <c r="K173" s="1">
        <f t="shared" si="27"/>
        <v>0</v>
      </c>
      <c r="L173" s="1">
        <f t="shared" si="28"/>
        <v>0</v>
      </c>
      <c r="M173" s="1">
        <f t="shared" si="29"/>
        <v>0</v>
      </c>
      <c r="N173" s="1">
        <f t="shared" si="33"/>
        <v>0</v>
      </c>
      <c r="O173" s="1">
        <f t="shared" si="34"/>
        <v>0</v>
      </c>
      <c r="P173" s="1">
        <f t="shared" si="35"/>
        <v>0</v>
      </c>
      <c r="Q173" s="1">
        <f t="shared" si="36"/>
        <v>0</v>
      </c>
      <c r="R173" s="1">
        <f t="shared" si="37"/>
        <v>0</v>
      </c>
      <c r="S173" s="1">
        <f t="shared" si="38"/>
        <v>0</v>
      </c>
      <c r="U173" s="1">
        <f t="shared" si="31"/>
        <v>0</v>
      </c>
      <c r="V173" s="1">
        <f t="shared" si="32"/>
        <v>0</v>
      </c>
    </row>
    <row r="174" spans="1:22">
      <c r="A174" s="5"/>
      <c r="B174" s="1"/>
      <c r="D174" s="1"/>
      <c r="K174" s="1">
        <f t="shared" si="27"/>
        <v>0</v>
      </c>
      <c r="L174" s="1">
        <f t="shared" si="28"/>
        <v>0</v>
      </c>
      <c r="M174" s="1">
        <f t="shared" si="29"/>
        <v>0</v>
      </c>
      <c r="N174" s="1">
        <f t="shared" si="33"/>
        <v>0</v>
      </c>
      <c r="O174" s="1">
        <f t="shared" si="34"/>
        <v>0</v>
      </c>
      <c r="P174" s="1">
        <f t="shared" si="35"/>
        <v>0</v>
      </c>
      <c r="Q174" s="1">
        <f t="shared" si="36"/>
        <v>0</v>
      </c>
      <c r="R174" s="1">
        <f t="shared" si="37"/>
        <v>0</v>
      </c>
      <c r="S174" s="1">
        <f t="shared" si="38"/>
        <v>0</v>
      </c>
      <c r="U174" s="1">
        <f t="shared" si="31"/>
        <v>0</v>
      </c>
      <c r="V174" s="1">
        <f t="shared" si="32"/>
        <v>0</v>
      </c>
    </row>
    <row r="175" spans="1:22">
      <c r="A175" s="5"/>
      <c r="B175" s="1"/>
      <c r="D175" s="1"/>
      <c r="K175" s="1">
        <f t="shared" si="27"/>
        <v>0</v>
      </c>
      <c r="L175" s="1">
        <f t="shared" si="28"/>
        <v>0</v>
      </c>
      <c r="M175" s="1">
        <f t="shared" si="29"/>
        <v>0</v>
      </c>
      <c r="N175" s="1">
        <f t="shared" si="33"/>
        <v>0</v>
      </c>
      <c r="O175" s="1">
        <f t="shared" si="34"/>
        <v>0</v>
      </c>
      <c r="P175" s="1">
        <f t="shared" si="35"/>
        <v>0</v>
      </c>
      <c r="Q175" s="1">
        <f t="shared" si="36"/>
        <v>0</v>
      </c>
      <c r="R175" s="1">
        <f t="shared" si="37"/>
        <v>0</v>
      </c>
      <c r="S175" s="1">
        <f t="shared" si="38"/>
        <v>0</v>
      </c>
      <c r="U175" s="1">
        <f t="shared" si="31"/>
        <v>0</v>
      </c>
      <c r="V175" s="1">
        <f t="shared" si="32"/>
        <v>0</v>
      </c>
    </row>
    <row r="176" spans="1:22">
      <c r="A176" s="5"/>
      <c r="B176" s="1"/>
      <c r="D176" s="1"/>
      <c r="K176" s="1">
        <f t="shared" si="27"/>
        <v>0</v>
      </c>
      <c r="L176" s="1">
        <f t="shared" si="28"/>
        <v>0</v>
      </c>
      <c r="M176" s="1">
        <f t="shared" si="29"/>
        <v>0</v>
      </c>
      <c r="N176" s="1">
        <f t="shared" si="33"/>
        <v>0</v>
      </c>
      <c r="O176" s="1">
        <f t="shared" si="34"/>
        <v>0</v>
      </c>
      <c r="P176" s="1">
        <f t="shared" si="35"/>
        <v>0</v>
      </c>
      <c r="Q176" s="1">
        <f t="shared" si="36"/>
        <v>0</v>
      </c>
      <c r="R176" s="1">
        <f t="shared" si="37"/>
        <v>0</v>
      </c>
      <c r="S176" s="1">
        <f t="shared" si="38"/>
        <v>0</v>
      </c>
      <c r="U176" s="1">
        <f t="shared" si="31"/>
        <v>0</v>
      </c>
      <c r="V176" s="1">
        <f t="shared" si="32"/>
        <v>0</v>
      </c>
    </row>
    <row r="177" spans="1:22">
      <c r="A177" s="5"/>
      <c r="B177" s="1"/>
      <c r="D177" s="1"/>
      <c r="K177" s="1">
        <f t="shared" si="27"/>
        <v>0</v>
      </c>
      <c r="L177" s="1">
        <f t="shared" si="28"/>
        <v>0</v>
      </c>
      <c r="M177" s="1">
        <f t="shared" si="29"/>
        <v>0</v>
      </c>
      <c r="N177" s="1">
        <f t="shared" si="33"/>
        <v>0</v>
      </c>
      <c r="O177" s="1">
        <f t="shared" si="34"/>
        <v>0</v>
      </c>
      <c r="P177" s="1">
        <f t="shared" si="35"/>
        <v>0</v>
      </c>
      <c r="Q177" s="1">
        <f t="shared" si="36"/>
        <v>0</v>
      </c>
      <c r="R177" s="1">
        <f t="shared" si="37"/>
        <v>0</v>
      </c>
      <c r="S177" s="1">
        <f t="shared" si="38"/>
        <v>0</v>
      </c>
      <c r="U177" s="1">
        <f t="shared" si="31"/>
        <v>0</v>
      </c>
      <c r="V177" s="1">
        <f t="shared" si="32"/>
        <v>0</v>
      </c>
    </row>
    <row r="178" spans="1:22">
      <c r="A178" s="5"/>
      <c r="B178" s="1"/>
      <c r="D178" s="1"/>
      <c r="K178" s="1">
        <f t="shared" si="27"/>
        <v>0</v>
      </c>
      <c r="L178" s="1">
        <f t="shared" si="28"/>
        <v>0</v>
      </c>
      <c r="M178" s="1">
        <f t="shared" si="29"/>
        <v>0</v>
      </c>
      <c r="N178" s="1">
        <f t="shared" si="33"/>
        <v>0</v>
      </c>
      <c r="O178" s="1">
        <f t="shared" si="34"/>
        <v>0</v>
      </c>
      <c r="P178" s="1">
        <f t="shared" si="35"/>
        <v>0</v>
      </c>
      <c r="Q178" s="1">
        <f t="shared" si="36"/>
        <v>0</v>
      </c>
      <c r="R178" s="1">
        <f t="shared" si="37"/>
        <v>0</v>
      </c>
      <c r="S178" s="1">
        <f t="shared" si="38"/>
        <v>0</v>
      </c>
      <c r="U178" s="1">
        <f t="shared" si="31"/>
        <v>0</v>
      </c>
      <c r="V178" s="1">
        <f t="shared" si="32"/>
        <v>0</v>
      </c>
    </row>
    <row r="179" spans="1:22">
      <c r="A179" s="5"/>
      <c r="B179" s="1"/>
      <c r="D179" s="1"/>
      <c r="K179" s="1">
        <f t="shared" si="27"/>
        <v>0</v>
      </c>
      <c r="L179" s="1">
        <f t="shared" si="28"/>
        <v>0</v>
      </c>
      <c r="M179" s="1">
        <f t="shared" si="29"/>
        <v>0</v>
      </c>
      <c r="N179" s="1">
        <f t="shared" si="33"/>
        <v>0</v>
      </c>
      <c r="O179" s="1">
        <f t="shared" si="34"/>
        <v>0</v>
      </c>
      <c r="P179" s="1">
        <f t="shared" si="35"/>
        <v>0</v>
      </c>
      <c r="Q179" s="1">
        <f t="shared" si="36"/>
        <v>0</v>
      </c>
      <c r="R179" s="1">
        <f t="shared" si="37"/>
        <v>0</v>
      </c>
      <c r="S179" s="1">
        <f t="shared" si="38"/>
        <v>0</v>
      </c>
      <c r="U179" s="1">
        <f t="shared" si="31"/>
        <v>0</v>
      </c>
      <c r="V179" s="1">
        <f t="shared" si="32"/>
        <v>0</v>
      </c>
    </row>
    <row r="180" spans="1:22">
      <c r="A180" s="5"/>
      <c r="B180" s="1"/>
      <c r="D180" s="1"/>
      <c r="K180" s="1">
        <f t="shared" si="27"/>
        <v>0</v>
      </c>
      <c r="L180" s="1">
        <f t="shared" si="28"/>
        <v>0</v>
      </c>
      <c r="M180" s="1">
        <f t="shared" si="29"/>
        <v>0</v>
      </c>
      <c r="N180" s="1">
        <f t="shared" si="33"/>
        <v>0</v>
      </c>
      <c r="O180" s="1">
        <f t="shared" si="34"/>
        <v>0</v>
      </c>
      <c r="P180" s="1">
        <f t="shared" si="35"/>
        <v>0</v>
      </c>
      <c r="Q180" s="1">
        <f t="shared" si="36"/>
        <v>0</v>
      </c>
      <c r="R180" s="1">
        <f t="shared" si="37"/>
        <v>0</v>
      </c>
      <c r="S180" s="1">
        <f t="shared" si="38"/>
        <v>0</v>
      </c>
      <c r="U180" s="1">
        <f t="shared" si="31"/>
        <v>0</v>
      </c>
      <c r="V180" s="1">
        <f t="shared" si="32"/>
        <v>0</v>
      </c>
    </row>
    <row r="181" spans="1:22">
      <c r="K181" s="1">
        <f t="shared" si="27"/>
        <v>0</v>
      </c>
    </row>
    <row r="182" spans="1:22">
      <c r="K182" s="1">
        <f t="shared" si="27"/>
        <v>0</v>
      </c>
    </row>
    <row r="183" spans="1:22">
      <c r="K183" s="1">
        <f t="shared" si="27"/>
        <v>0</v>
      </c>
    </row>
    <row r="184" spans="1:22">
      <c r="K184" s="1">
        <f t="shared" si="27"/>
        <v>0</v>
      </c>
    </row>
    <row r="185" spans="1:22">
      <c r="K185" s="1">
        <f t="shared" si="27"/>
        <v>0</v>
      </c>
    </row>
    <row r="186" spans="1:22">
      <c r="K186" s="1">
        <f t="shared" si="27"/>
        <v>0</v>
      </c>
    </row>
    <row r="187" spans="1:22">
      <c r="K187" s="1">
        <f t="shared" si="27"/>
        <v>0</v>
      </c>
    </row>
    <row r="188" spans="1:22">
      <c r="K188" s="1">
        <f t="shared" si="27"/>
        <v>0</v>
      </c>
    </row>
    <row r="189" spans="1:22">
      <c r="K189" s="1">
        <f t="shared" si="27"/>
        <v>0</v>
      </c>
    </row>
    <row r="190" spans="1:22">
      <c r="K190" s="1">
        <f t="shared" si="27"/>
        <v>0</v>
      </c>
    </row>
    <row r="191" spans="1:22">
      <c r="K191" s="1">
        <f t="shared" si="27"/>
        <v>0</v>
      </c>
    </row>
    <row r="192" spans="1:22">
      <c r="K192" s="1">
        <f t="shared" si="27"/>
        <v>0</v>
      </c>
    </row>
    <row r="193" spans="11:11">
      <c r="K193" s="1">
        <f t="shared" si="27"/>
        <v>0</v>
      </c>
    </row>
    <row r="194" spans="11:11">
      <c r="K194" s="1">
        <f t="shared" si="27"/>
        <v>0</v>
      </c>
    </row>
    <row r="195" spans="11:11">
      <c r="K195" s="1">
        <f>IF(E195="lojas",D195,0)</f>
        <v>0</v>
      </c>
    </row>
    <row r="196" spans="11:11">
      <c r="K196" s="1">
        <f>IF(E196="lojas",D196,0)</f>
        <v>0</v>
      </c>
    </row>
    <row r="197" spans="11:11">
      <c r="K197" s="1">
        <f>IF(E197="lojas",D197,0)</f>
        <v>0</v>
      </c>
    </row>
    <row r="198" spans="11:11">
      <c r="K198" s="1">
        <f>IF(E198="lojas",D198,0)</f>
        <v>0</v>
      </c>
    </row>
    <row r="199" spans="11:11">
      <c r="K199" s="1">
        <f>IF(E199="lojas",D199,0)</f>
        <v>0</v>
      </c>
    </row>
  </sheetData>
  <mergeCells count="1">
    <mergeCell ref="G1:H1"/>
  </mergeCells>
  <hyperlinks>
    <hyperlink ref="G112" r:id="rId1" display="http://www.livrosebooks.com/"/>
  </hyperlinks>
  <pageMargins left="0.511811024" right="0.511811024" top="0.78740157499999996" bottom="0.78740157499999996" header="0.31496062000000002" footer="0.31496062000000002"/>
  <pageSetup paperSize="256" orientation="landscape" horizontalDpi="300" verticalDpi="300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250"/>
  <sheetViews>
    <sheetView workbookViewId="0">
      <selection activeCell="D2" sqref="D2:D28"/>
    </sheetView>
  </sheetViews>
  <sheetFormatPr defaultRowHeight="15"/>
  <cols>
    <col min="2" max="2" width="10.5703125" bestFit="1" customWidth="1"/>
    <col min="4" max="4" width="10.5703125" bestFit="1" customWidth="1"/>
    <col min="7" max="7" width="15.42578125" customWidth="1"/>
    <col min="8" max="8" width="12.140625" bestFit="1" customWidth="1"/>
    <col min="9" max="9" width="13.5703125" bestFit="1" customWidth="1"/>
    <col min="11" max="11" width="10.5703125" bestFit="1" customWidth="1"/>
    <col min="21" max="21" width="9.5703125" bestFit="1" customWidth="1"/>
  </cols>
  <sheetData>
    <row r="1" spans="1:22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</row>
    <row r="2" spans="1:22">
      <c r="A2" s="5">
        <v>39965</v>
      </c>
      <c r="B2" s="4">
        <v>260</v>
      </c>
      <c r="C2" t="s">
        <v>522</v>
      </c>
      <c r="D2" s="1">
        <v>40</v>
      </c>
      <c r="E2" t="s">
        <v>107</v>
      </c>
      <c r="F2" t="s">
        <v>6</v>
      </c>
      <c r="G2" s="6" t="s">
        <v>1</v>
      </c>
      <c r="H2" s="6" t="s">
        <v>0</v>
      </c>
      <c r="I2" s="6"/>
      <c r="K2" s="1">
        <f>IF(E2="lojas",D2,0)</f>
        <v>0</v>
      </c>
      <c r="L2" s="1">
        <f>IF(E2="lanhouse",D2,0)</f>
        <v>0</v>
      </c>
      <c r="M2" s="1">
        <f>IF(E2="celular",D2,0)</f>
        <v>0</v>
      </c>
      <c r="N2" s="1">
        <f>IF(F2="caixa",D2,0)</f>
        <v>0</v>
      </c>
      <c r="O2" s="1">
        <f>IF(F2="bb",D2,0)</f>
        <v>40</v>
      </c>
      <c r="P2" s="1">
        <f>IF(F2="bradesco",D2,0)</f>
        <v>0</v>
      </c>
      <c r="Q2" s="1">
        <f>IF(F2="banco real",D2,0)</f>
        <v>0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</row>
    <row r="3" spans="1:22" ht="15.75">
      <c r="A3" s="5">
        <v>39965</v>
      </c>
      <c r="B3" s="4">
        <v>100</v>
      </c>
      <c r="C3" t="s">
        <v>524</v>
      </c>
      <c r="D3" s="1">
        <v>24.9</v>
      </c>
      <c r="E3" t="s">
        <v>20</v>
      </c>
      <c r="F3" t="s">
        <v>6</v>
      </c>
      <c r="G3" s="8">
        <f>SUM(D2:D180)</f>
        <v>4391.9000000000051</v>
      </c>
      <c r="H3" s="7">
        <f>SUM(B2:B180)</f>
        <v>2445.9499999999998</v>
      </c>
      <c r="I3" s="12">
        <f>SUM(G3-H3)</f>
        <v>1945.9500000000053</v>
      </c>
      <c r="K3" s="1">
        <f t="shared" ref="K3:K66" si="0">IF(E3="lojas",D3,0)</f>
        <v>24.9</v>
      </c>
      <c r="L3" s="1">
        <f>IF(E3="lanhouse",D3,0)</f>
        <v>0</v>
      </c>
      <c r="M3" s="1">
        <f>IF(E3="celular",D3,0)</f>
        <v>0</v>
      </c>
      <c r="N3" s="1">
        <f t="shared" ref="N3:N66" si="1">IF(F3="caixa",D3,0)</f>
        <v>0</v>
      </c>
      <c r="O3" s="1">
        <f>IF(F3="bb",D3,0)</f>
        <v>24.9</v>
      </c>
      <c r="P3" s="1">
        <f t="shared" ref="P3:P66" si="2">IF(F3="bradesco",D3,0)</f>
        <v>0</v>
      </c>
      <c r="Q3" s="1">
        <f t="shared" ref="Q3:Q66" si="3">IF(F3="banco real",D3,0)</f>
        <v>0</v>
      </c>
      <c r="R3" s="1">
        <f t="shared" ref="R3:R66" si="4">IF(F3="itau",D3,0)</f>
        <v>0</v>
      </c>
      <c r="S3" s="1">
        <f t="shared" ref="S3:S66" si="5">IF(F3="pseg",D3,0)</f>
        <v>0</v>
      </c>
      <c r="T3" s="1">
        <f t="shared" ref="T3:T66" si="6">IF(C3="pessoal",B3,0)</f>
        <v>0</v>
      </c>
      <c r="U3" s="1">
        <f t="shared" ref="U3:U66" si="7">IF(E3="dominios",D3,0)</f>
        <v>0</v>
      </c>
      <c r="V3" s="1">
        <f t="shared" ref="V3:V66" si="8">IF(C3="publicidade",B3,0)</f>
        <v>0</v>
      </c>
    </row>
    <row r="4" spans="1:22">
      <c r="A4" s="5">
        <v>39965</v>
      </c>
      <c r="B4" s="1">
        <v>35</v>
      </c>
      <c r="C4" t="s">
        <v>525</v>
      </c>
      <c r="D4" s="1">
        <v>44.9</v>
      </c>
      <c r="E4" t="s">
        <v>20</v>
      </c>
      <c r="F4" t="s">
        <v>6</v>
      </c>
      <c r="G4" t="s">
        <v>468</v>
      </c>
      <c r="H4" t="s">
        <v>1</v>
      </c>
      <c r="I4" t="s">
        <v>0</v>
      </c>
      <c r="K4" s="1">
        <f t="shared" si="0"/>
        <v>44.9</v>
      </c>
      <c r="L4" s="1">
        <f t="shared" ref="L4:L64" si="9">IF(G4="lanhouse",D4,0)</f>
        <v>0</v>
      </c>
      <c r="M4" s="1">
        <f t="shared" ref="M4:M64" si="10">IF(G4="celular",D4,0)</f>
        <v>0</v>
      </c>
      <c r="N4" s="1">
        <f t="shared" si="1"/>
        <v>0</v>
      </c>
      <c r="O4" s="1">
        <f t="shared" ref="O4:O66" si="11">IF(F4="bb",D4,0)</f>
        <v>44.9</v>
      </c>
      <c r="P4" s="1">
        <f t="shared" si="2"/>
        <v>0</v>
      </c>
      <c r="Q4" s="1">
        <f t="shared" si="3"/>
        <v>0</v>
      </c>
      <c r="R4" s="1">
        <f t="shared" si="4"/>
        <v>0</v>
      </c>
      <c r="S4" s="1">
        <f t="shared" si="5"/>
        <v>0</v>
      </c>
      <c r="T4" s="1">
        <f t="shared" si="6"/>
        <v>0</v>
      </c>
      <c r="U4" s="1">
        <f t="shared" si="7"/>
        <v>0</v>
      </c>
      <c r="V4" s="1">
        <f t="shared" si="8"/>
        <v>0</v>
      </c>
    </row>
    <row r="5" spans="1:22">
      <c r="A5" s="5">
        <v>39965</v>
      </c>
      <c r="B5" s="1">
        <v>20</v>
      </c>
      <c r="C5" t="s">
        <v>522</v>
      </c>
      <c r="D5" s="1">
        <v>30</v>
      </c>
      <c r="E5" t="s">
        <v>20</v>
      </c>
      <c r="F5" t="s">
        <v>6</v>
      </c>
      <c r="G5" t="s">
        <v>74</v>
      </c>
      <c r="H5" s="11">
        <f>SUM(L2:L180)</f>
        <v>0</v>
      </c>
      <c r="J5" s="17" t="s">
        <v>19</v>
      </c>
      <c r="K5" s="1">
        <f t="shared" si="0"/>
        <v>30</v>
      </c>
      <c r="L5" s="1">
        <f t="shared" si="9"/>
        <v>0</v>
      </c>
      <c r="M5" s="1">
        <f t="shared" si="10"/>
        <v>0</v>
      </c>
      <c r="N5" s="1">
        <f t="shared" si="1"/>
        <v>0</v>
      </c>
      <c r="O5" s="1">
        <f t="shared" si="11"/>
        <v>30</v>
      </c>
      <c r="P5" s="1">
        <f t="shared" si="2"/>
        <v>0</v>
      </c>
      <c r="Q5" s="1">
        <f t="shared" si="3"/>
        <v>0</v>
      </c>
      <c r="R5" s="1">
        <f t="shared" si="4"/>
        <v>0</v>
      </c>
      <c r="S5" s="1">
        <f t="shared" si="5"/>
        <v>0</v>
      </c>
      <c r="T5" s="1">
        <f t="shared" si="6"/>
        <v>0</v>
      </c>
      <c r="U5" s="1">
        <f t="shared" si="7"/>
        <v>0</v>
      </c>
      <c r="V5" s="1">
        <f t="shared" si="8"/>
        <v>0</v>
      </c>
    </row>
    <row r="6" spans="1:22">
      <c r="A6" s="5">
        <v>39965</v>
      </c>
      <c r="B6" s="1">
        <v>170</v>
      </c>
      <c r="C6" t="s">
        <v>522</v>
      </c>
      <c r="D6" s="1">
        <v>24.91</v>
      </c>
      <c r="E6" t="s">
        <v>20</v>
      </c>
      <c r="F6" t="s">
        <v>8</v>
      </c>
      <c r="G6" t="s">
        <v>431</v>
      </c>
      <c r="H6" s="10">
        <f>SUM(K2:K180)</f>
        <v>3858.1000000000054</v>
      </c>
      <c r="J6" s="18" t="s">
        <v>20</v>
      </c>
      <c r="K6" s="1">
        <f t="shared" si="0"/>
        <v>24.91</v>
      </c>
      <c r="L6" s="1">
        <f t="shared" si="9"/>
        <v>0</v>
      </c>
      <c r="M6" s="1">
        <f t="shared" si="10"/>
        <v>0</v>
      </c>
      <c r="N6" s="1">
        <f t="shared" si="1"/>
        <v>0</v>
      </c>
      <c r="O6" s="1">
        <f t="shared" si="11"/>
        <v>0</v>
      </c>
      <c r="P6" s="1">
        <f t="shared" si="2"/>
        <v>0</v>
      </c>
      <c r="Q6" s="1">
        <f t="shared" si="3"/>
        <v>0</v>
      </c>
      <c r="R6" s="1">
        <f t="shared" si="4"/>
        <v>24.91</v>
      </c>
      <c r="S6" s="1">
        <f t="shared" si="5"/>
        <v>0</v>
      </c>
      <c r="T6" s="1">
        <f t="shared" si="6"/>
        <v>0</v>
      </c>
      <c r="U6" s="1">
        <f t="shared" si="7"/>
        <v>0</v>
      </c>
      <c r="V6" s="1">
        <f t="shared" si="8"/>
        <v>0</v>
      </c>
    </row>
    <row r="7" spans="1:22">
      <c r="A7" s="5">
        <v>39965</v>
      </c>
      <c r="B7" s="1">
        <v>140</v>
      </c>
      <c r="C7" t="s">
        <v>523</v>
      </c>
      <c r="D7" s="1">
        <v>19.899999999999999</v>
      </c>
      <c r="E7" t="s">
        <v>20</v>
      </c>
      <c r="F7" t="s">
        <v>13</v>
      </c>
      <c r="H7" s="1">
        <f>SUM(M2:M180)</f>
        <v>0</v>
      </c>
      <c r="J7" t="s">
        <v>21</v>
      </c>
      <c r="K7" s="1">
        <f t="shared" si="0"/>
        <v>19.899999999999999</v>
      </c>
      <c r="L7" s="1">
        <f t="shared" si="9"/>
        <v>0</v>
      </c>
      <c r="M7" s="1">
        <f t="shared" si="10"/>
        <v>0</v>
      </c>
      <c r="N7" s="1">
        <f t="shared" si="1"/>
        <v>0</v>
      </c>
      <c r="O7" s="1">
        <f t="shared" si="11"/>
        <v>0</v>
      </c>
      <c r="P7" s="1">
        <f t="shared" si="2"/>
        <v>0</v>
      </c>
      <c r="Q7" s="1">
        <f t="shared" si="3"/>
        <v>19.899999999999999</v>
      </c>
      <c r="R7" s="1">
        <f t="shared" si="4"/>
        <v>0</v>
      </c>
      <c r="S7" s="1">
        <f t="shared" si="5"/>
        <v>0</v>
      </c>
      <c r="T7" s="1">
        <f t="shared" si="6"/>
        <v>0</v>
      </c>
      <c r="U7" s="1">
        <f t="shared" si="7"/>
        <v>0</v>
      </c>
      <c r="V7" s="1">
        <f t="shared" si="8"/>
        <v>0</v>
      </c>
    </row>
    <row r="8" spans="1:22">
      <c r="A8" s="5">
        <v>39966</v>
      </c>
      <c r="B8" s="1"/>
      <c r="D8" s="1">
        <v>24.9</v>
      </c>
      <c r="E8" t="s">
        <v>20</v>
      </c>
      <c r="F8" t="s">
        <v>5</v>
      </c>
      <c r="G8" t="s">
        <v>384</v>
      </c>
      <c r="H8" s="14">
        <f>SUM(U2:U180)</f>
        <v>289.8</v>
      </c>
      <c r="J8" s="19" t="s">
        <v>56</v>
      </c>
      <c r="K8" s="1">
        <f t="shared" si="0"/>
        <v>24.9</v>
      </c>
      <c r="L8" s="1">
        <f t="shared" si="9"/>
        <v>0</v>
      </c>
      <c r="M8" s="1">
        <f t="shared" si="10"/>
        <v>0</v>
      </c>
      <c r="N8" s="1">
        <f t="shared" si="1"/>
        <v>0</v>
      </c>
      <c r="O8" s="1">
        <f t="shared" si="11"/>
        <v>0</v>
      </c>
      <c r="P8" s="1">
        <f t="shared" si="2"/>
        <v>24.9</v>
      </c>
      <c r="Q8" s="1">
        <f t="shared" si="3"/>
        <v>0</v>
      </c>
      <c r="R8" s="1">
        <f t="shared" si="4"/>
        <v>0</v>
      </c>
      <c r="S8" s="1">
        <f t="shared" si="5"/>
        <v>0</v>
      </c>
      <c r="T8" s="1">
        <f t="shared" si="6"/>
        <v>0</v>
      </c>
      <c r="U8" s="1">
        <f t="shared" si="7"/>
        <v>0</v>
      </c>
      <c r="V8" s="1">
        <f t="shared" si="8"/>
        <v>0</v>
      </c>
    </row>
    <row r="9" spans="1:22">
      <c r="A9" s="5">
        <v>39965</v>
      </c>
      <c r="B9" s="4"/>
      <c r="D9" s="1">
        <v>22.9</v>
      </c>
      <c r="E9" t="s">
        <v>20</v>
      </c>
      <c r="F9" t="s">
        <v>137</v>
      </c>
      <c r="J9" t="s">
        <v>25</v>
      </c>
      <c r="K9" s="1">
        <f t="shared" si="0"/>
        <v>22.9</v>
      </c>
      <c r="L9" s="1">
        <f t="shared" si="9"/>
        <v>0</v>
      </c>
      <c r="M9" s="1">
        <f t="shared" si="10"/>
        <v>0</v>
      </c>
      <c r="N9" s="1">
        <f t="shared" si="1"/>
        <v>0</v>
      </c>
      <c r="O9" s="1">
        <f t="shared" si="11"/>
        <v>0</v>
      </c>
      <c r="P9" s="1">
        <f t="shared" si="2"/>
        <v>0</v>
      </c>
      <c r="Q9" s="1">
        <f t="shared" si="3"/>
        <v>0</v>
      </c>
      <c r="R9" s="1">
        <f t="shared" si="4"/>
        <v>0</v>
      </c>
      <c r="S9" s="1">
        <f t="shared" si="5"/>
        <v>0</v>
      </c>
      <c r="T9" s="1">
        <f t="shared" si="6"/>
        <v>0</v>
      </c>
      <c r="U9" s="1">
        <f t="shared" si="7"/>
        <v>0</v>
      </c>
      <c r="V9" s="1">
        <f t="shared" si="8"/>
        <v>0</v>
      </c>
    </row>
    <row r="10" spans="1:22">
      <c r="A10" s="5">
        <v>39966</v>
      </c>
      <c r="B10" s="4"/>
      <c r="D10" s="1">
        <v>84.9</v>
      </c>
      <c r="E10" t="s">
        <v>20</v>
      </c>
      <c r="F10" t="s">
        <v>428</v>
      </c>
      <c r="H10" t="s">
        <v>7</v>
      </c>
      <c r="I10" s="13">
        <f>SUM(N2:N180)</f>
        <v>519.69999999999982</v>
      </c>
      <c r="K10" s="1">
        <f t="shared" si="0"/>
        <v>84.9</v>
      </c>
      <c r="L10" s="1">
        <f t="shared" si="9"/>
        <v>0</v>
      </c>
      <c r="M10" s="1">
        <f t="shared" si="10"/>
        <v>0</v>
      </c>
      <c r="N10" s="1">
        <f t="shared" si="1"/>
        <v>0</v>
      </c>
      <c r="O10" s="1">
        <f t="shared" si="11"/>
        <v>0</v>
      </c>
      <c r="P10" s="1">
        <f t="shared" si="2"/>
        <v>0</v>
      </c>
      <c r="Q10" s="1">
        <f t="shared" si="3"/>
        <v>0</v>
      </c>
      <c r="R10" s="1">
        <f t="shared" si="4"/>
        <v>0</v>
      </c>
      <c r="S10" s="1">
        <f t="shared" si="5"/>
        <v>0</v>
      </c>
      <c r="T10" s="1">
        <f t="shared" si="6"/>
        <v>0</v>
      </c>
      <c r="U10" s="1">
        <f t="shared" si="7"/>
        <v>0</v>
      </c>
      <c r="V10" s="1">
        <f t="shared" si="8"/>
        <v>0</v>
      </c>
    </row>
    <row r="11" spans="1:22">
      <c r="A11" s="5">
        <v>39966</v>
      </c>
      <c r="B11" s="1"/>
      <c r="D11" s="1">
        <v>39.9</v>
      </c>
      <c r="E11" t="s">
        <v>56</v>
      </c>
      <c r="F11" t="s">
        <v>428</v>
      </c>
      <c r="H11" t="s">
        <v>6</v>
      </c>
      <c r="I11" s="13">
        <f>SUM(O2:O180)</f>
        <v>1117.3899999999999</v>
      </c>
      <c r="K11" s="1">
        <f t="shared" si="0"/>
        <v>0</v>
      </c>
      <c r="L11" s="1">
        <f t="shared" si="9"/>
        <v>0</v>
      </c>
      <c r="M11" s="1">
        <f t="shared" si="10"/>
        <v>0</v>
      </c>
      <c r="N11" s="1">
        <f t="shared" si="1"/>
        <v>0</v>
      </c>
      <c r="O11" s="1">
        <f t="shared" si="11"/>
        <v>0</v>
      </c>
      <c r="P11" s="1">
        <f t="shared" si="2"/>
        <v>0</v>
      </c>
      <c r="Q11" s="1">
        <f t="shared" si="3"/>
        <v>0</v>
      </c>
      <c r="R11" s="1">
        <f t="shared" si="4"/>
        <v>0</v>
      </c>
      <c r="S11" s="1">
        <f t="shared" si="5"/>
        <v>0</v>
      </c>
      <c r="T11" s="1">
        <f t="shared" si="6"/>
        <v>0</v>
      </c>
      <c r="U11" s="1">
        <f t="shared" si="7"/>
        <v>39.9</v>
      </c>
      <c r="V11" s="1">
        <f t="shared" si="8"/>
        <v>0</v>
      </c>
    </row>
    <row r="12" spans="1:22">
      <c r="A12" s="5">
        <v>39967</v>
      </c>
      <c r="B12" s="1">
        <v>270</v>
      </c>
      <c r="C12" t="s">
        <v>522</v>
      </c>
      <c r="D12" s="1">
        <v>270</v>
      </c>
      <c r="E12" t="s">
        <v>20</v>
      </c>
      <c r="F12" t="s">
        <v>33</v>
      </c>
      <c r="H12" t="s">
        <v>5</v>
      </c>
      <c r="I12" s="13">
        <f>SUM(P2:P80)</f>
        <v>445.79999999999995</v>
      </c>
      <c r="K12" s="1">
        <f t="shared" si="0"/>
        <v>270</v>
      </c>
      <c r="L12" s="1">
        <f t="shared" si="9"/>
        <v>0</v>
      </c>
      <c r="M12" s="1">
        <f t="shared" si="10"/>
        <v>0</v>
      </c>
      <c r="N12" s="1">
        <f t="shared" si="1"/>
        <v>0</v>
      </c>
      <c r="O12" s="1">
        <f t="shared" si="11"/>
        <v>0</v>
      </c>
      <c r="P12" s="1">
        <f t="shared" si="2"/>
        <v>0</v>
      </c>
      <c r="Q12" s="1">
        <f t="shared" si="3"/>
        <v>0</v>
      </c>
      <c r="R12" s="1">
        <f t="shared" si="4"/>
        <v>0</v>
      </c>
      <c r="S12" s="1">
        <f t="shared" si="5"/>
        <v>270</v>
      </c>
      <c r="T12" s="1">
        <f t="shared" si="6"/>
        <v>0</v>
      </c>
      <c r="U12" s="1">
        <f t="shared" si="7"/>
        <v>0</v>
      </c>
      <c r="V12" s="1">
        <f t="shared" si="8"/>
        <v>0</v>
      </c>
    </row>
    <row r="13" spans="1:22">
      <c r="A13" s="5">
        <v>39967</v>
      </c>
      <c r="B13" s="1">
        <v>130</v>
      </c>
      <c r="C13" t="s">
        <v>522</v>
      </c>
      <c r="D13" s="1">
        <v>24.9</v>
      </c>
      <c r="E13" t="s">
        <v>20</v>
      </c>
      <c r="F13" t="s">
        <v>6</v>
      </c>
      <c r="G13" t="s">
        <v>527</v>
      </c>
      <c r="H13" t="s">
        <v>13</v>
      </c>
      <c r="I13" s="13">
        <f>SUM(Q2:Q189)</f>
        <v>269.5</v>
      </c>
      <c r="K13" s="1">
        <f t="shared" si="0"/>
        <v>24.9</v>
      </c>
      <c r="L13" s="1">
        <f t="shared" si="9"/>
        <v>0</v>
      </c>
      <c r="M13" s="1">
        <f t="shared" si="10"/>
        <v>0</v>
      </c>
      <c r="N13" s="1">
        <f t="shared" si="1"/>
        <v>0</v>
      </c>
      <c r="O13" s="1">
        <f t="shared" si="11"/>
        <v>24.9</v>
      </c>
      <c r="P13" s="1">
        <f t="shared" si="2"/>
        <v>0</v>
      </c>
      <c r="Q13" s="1">
        <f t="shared" si="3"/>
        <v>0</v>
      </c>
      <c r="R13" s="1">
        <f t="shared" si="4"/>
        <v>0</v>
      </c>
      <c r="S13" s="1">
        <f t="shared" si="5"/>
        <v>0</v>
      </c>
      <c r="T13" s="1">
        <f t="shared" si="6"/>
        <v>0</v>
      </c>
      <c r="U13" s="1">
        <f t="shared" si="7"/>
        <v>0</v>
      </c>
      <c r="V13" s="1">
        <f t="shared" si="8"/>
        <v>0</v>
      </c>
    </row>
    <row r="14" spans="1:22">
      <c r="A14" s="5">
        <v>39967</v>
      </c>
      <c r="B14" s="4">
        <v>125</v>
      </c>
      <c r="C14" t="s">
        <v>523</v>
      </c>
      <c r="D14" s="1">
        <v>9.9</v>
      </c>
      <c r="E14" t="s">
        <v>20</v>
      </c>
      <c r="F14" t="s">
        <v>8</v>
      </c>
      <c r="G14" t="s">
        <v>279</v>
      </c>
      <c r="H14" t="s">
        <v>8</v>
      </c>
      <c r="I14" s="13">
        <f>SUM(R2:R189)</f>
        <v>646.40999999999985</v>
      </c>
      <c r="K14" s="1">
        <f t="shared" si="0"/>
        <v>9.9</v>
      </c>
      <c r="L14" s="1">
        <f t="shared" si="9"/>
        <v>0</v>
      </c>
      <c r="M14" s="1">
        <f t="shared" si="10"/>
        <v>0</v>
      </c>
      <c r="N14" s="1">
        <f t="shared" si="1"/>
        <v>0</v>
      </c>
      <c r="O14" s="1">
        <f t="shared" si="11"/>
        <v>0</v>
      </c>
      <c r="P14" s="1">
        <f t="shared" si="2"/>
        <v>0</v>
      </c>
      <c r="Q14" s="1">
        <f t="shared" si="3"/>
        <v>0</v>
      </c>
      <c r="R14" s="1">
        <f t="shared" si="4"/>
        <v>9.9</v>
      </c>
      <c r="S14" s="1">
        <f t="shared" si="5"/>
        <v>0</v>
      </c>
      <c r="T14" s="1">
        <f t="shared" si="6"/>
        <v>0</v>
      </c>
      <c r="U14" s="1">
        <f t="shared" si="7"/>
        <v>0</v>
      </c>
      <c r="V14" s="1">
        <f t="shared" si="8"/>
        <v>0</v>
      </c>
    </row>
    <row r="15" spans="1:22">
      <c r="A15" s="5">
        <v>39965</v>
      </c>
      <c r="B15" s="4"/>
      <c r="D15" s="1">
        <v>30</v>
      </c>
      <c r="E15" t="s">
        <v>20</v>
      </c>
      <c r="F15" t="s">
        <v>8</v>
      </c>
      <c r="G15" t="s">
        <v>54</v>
      </c>
      <c r="H15" t="s">
        <v>33</v>
      </c>
      <c r="I15" s="13">
        <f>SUM(S2:S199)</f>
        <v>750</v>
      </c>
      <c r="K15" s="1">
        <f t="shared" si="0"/>
        <v>30</v>
      </c>
      <c r="L15" s="1">
        <f t="shared" si="9"/>
        <v>0</v>
      </c>
      <c r="M15" s="1">
        <f t="shared" si="10"/>
        <v>0</v>
      </c>
      <c r="N15" s="1">
        <f t="shared" si="1"/>
        <v>0</v>
      </c>
      <c r="O15" s="1">
        <f t="shared" si="11"/>
        <v>0</v>
      </c>
      <c r="P15" s="1">
        <f t="shared" si="2"/>
        <v>0</v>
      </c>
      <c r="Q15" s="1">
        <f t="shared" si="3"/>
        <v>0</v>
      </c>
      <c r="R15" s="1">
        <f t="shared" si="4"/>
        <v>30</v>
      </c>
      <c r="S15" s="1">
        <f t="shared" si="5"/>
        <v>0</v>
      </c>
      <c r="T15" s="1">
        <f t="shared" si="6"/>
        <v>0</v>
      </c>
      <c r="U15" s="1">
        <f t="shared" si="7"/>
        <v>0</v>
      </c>
      <c r="V15" s="1">
        <f t="shared" si="8"/>
        <v>0</v>
      </c>
    </row>
    <row r="16" spans="1:22">
      <c r="A16" s="5">
        <v>39967</v>
      </c>
      <c r="B16" s="1"/>
      <c r="D16" s="1">
        <v>24.9</v>
      </c>
      <c r="E16" t="s">
        <v>20</v>
      </c>
      <c r="F16" t="s">
        <v>5</v>
      </c>
      <c r="G16" t="s">
        <v>170</v>
      </c>
      <c r="I16" s="13">
        <f>SUM(I10:I15)</f>
        <v>3748.7999999999993</v>
      </c>
      <c r="K16" s="1">
        <f t="shared" si="0"/>
        <v>24.9</v>
      </c>
      <c r="L16" s="1">
        <f t="shared" si="9"/>
        <v>0</v>
      </c>
      <c r="M16" s="1">
        <f t="shared" si="10"/>
        <v>0</v>
      </c>
      <c r="N16" s="1">
        <f t="shared" si="1"/>
        <v>0</v>
      </c>
      <c r="O16" s="1">
        <f t="shared" si="11"/>
        <v>0</v>
      </c>
      <c r="P16" s="1">
        <f t="shared" si="2"/>
        <v>24.9</v>
      </c>
      <c r="Q16" s="1">
        <f t="shared" si="3"/>
        <v>0</v>
      </c>
      <c r="R16" s="1">
        <f t="shared" si="4"/>
        <v>0</v>
      </c>
      <c r="S16" s="1">
        <f t="shared" si="5"/>
        <v>0</v>
      </c>
      <c r="T16" s="1">
        <f t="shared" si="6"/>
        <v>0</v>
      </c>
      <c r="U16" s="1">
        <f t="shared" si="7"/>
        <v>0</v>
      </c>
      <c r="V16" s="1">
        <f t="shared" si="8"/>
        <v>0</v>
      </c>
    </row>
    <row r="17" spans="1:22">
      <c r="A17" s="5">
        <v>39968</v>
      </c>
      <c r="B17" s="1"/>
      <c r="D17" s="1">
        <v>44.9</v>
      </c>
      <c r="E17" t="s">
        <v>20</v>
      </c>
      <c r="F17" t="s">
        <v>6</v>
      </c>
      <c r="G17" t="s">
        <v>526</v>
      </c>
      <c r="K17" s="1">
        <f t="shared" si="0"/>
        <v>44.9</v>
      </c>
      <c r="L17" s="1">
        <f t="shared" si="9"/>
        <v>0</v>
      </c>
      <c r="M17" s="1">
        <f t="shared" si="10"/>
        <v>0</v>
      </c>
      <c r="N17" s="1">
        <f t="shared" si="1"/>
        <v>0</v>
      </c>
      <c r="O17" s="1">
        <f t="shared" si="11"/>
        <v>44.9</v>
      </c>
      <c r="P17" s="1">
        <f t="shared" si="2"/>
        <v>0</v>
      </c>
      <c r="Q17" s="1">
        <f t="shared" si="3"/>
        <v>0</v>
      </c>
      <c r="R17" s="1">
        <f t="shared" si="4"/>
        <v>0</v>
      </c>
      <c r="S17" s="1">
        <f t="shared" si="5"/>
        <v>0</v>
      </c>
      <c r="T17" s="1">
        <f t="shared" si="6"/>
        <v>0</v>
      </c>
      <c r="U17" s="1">
        <f t="shared" si="7"/>
        <v>0</v>
      </c>
      <c r="V17" s="1">
        <f t="shared" si="8"/>
        <v>0</v>
      </c>
    </row>
    <row r="18" spans="1:22">
      <c r="A18" s="5">
        <v>39968</v>
      </c>
      <c r="B18" s="4"/>
      <c r="D18" s="1">
        <v>30</v>
      </c>
      <c r="E18" t="s">
        <v>56</v>
      </c>
      <c r="F18" t="s">
        <v>6</v>
      </c>
      <c r="G18" t="s">
        <v>526</v>
      </c>
      <c r="H18" t="s">
        <v>51</v>
      </c>
      <c r="I18" s="7">
        <f>SUM(T2:T151)</f>
        <v>59</v>
      </c>
      <c r="K18" s="1">
        <f t="shared" si="0"/>
        <v>0</v>
      </c>
      <c r="L18" s="1">
        <f t="shared" si="9"/>
        <v>0</v>
      </c>
      <c r="M18" s="1">
        <f t="shared" si="10"/>
        <v>0</v>
      </c>
      <c r="N18" s="1">
        <f t="shared" si="1"/>
        <v>0</v>
      </c>
      <c r="O18" s="1">
        <f t="shared" si="11"/>
        <v>30</v>
      </c>
      <c r="P18" s="1">
        <f t="shared" si="2"/>
        <v>0</v>
      </c>
      <c r="Q18" s="1">
        <f t="shared" si="3"/>
        <v>0</v>
      </c>
      <c r="R18" s="1">
        <f t="shared" si="4"/>
        <v>0</v>
      </c>
      <c r="S18" s="1">
        <f t="shared" si="5"/>
        <v>0</v>
      </c>
      <c r="T18" s="1">
        <f t="shared" si="6"/>
        <v>0</v>
      </c>
      <c r="U18" s="1">
        <f t="shared" si="7"/>
        <v>30</v>
      </c>
      <c r="V18" s="1">
        <f t="shared" si="8"/>
        <v>0</v>
      </c>
    </row>
    <row r="19" spans="1:22">
      <c r="A19" s="5">
        <v>39968</v>
      </c>
      <c r="B19" s="4"/>
      <c r="D19" s="1">
        <v>84.9</v>
      </c>
      <c r="E19" t="s">
        <v>20</v>
      </c>
      <c r="F19" t="s">
        <v>6</v>
      </c>
      <c r="G19" t="s">
        <v>185</v>
      </c>
      <c r="H19" t="s">
        <v>126</v>
      </c>
      <c r="I19" s="7">
        <f>SUM(V2:V180)</f>
        <v>0</v>
      </c>
      <c r="K19" s="1">
        <f t="shared" si="0"/>
        <v>84.9</v>
      </c>
      <c r="L19" s="1">
        <f t="shared" si="9"/>
        <v>0</v>
      </c>
      <c r="M19" s="1">
        <f t="shared" si="10"/>
        <v>0</v>
      </c>
      <c r="N19" s="1">
        <f t="shared" si="1"/>
        <v>0</v>
      </c>
      <c r="O19" s="1">
        <f t="shared" si="11"/>
        <v>84.9</v>
      </c>
      <c r="P19" s="1">
        <f t="shared" si="2"/>
        <v>0</v>
      </c>
      <c r="Q19" s="1">
        <f t="shared" si="3"/>
        <v>0</v>
      </c>
      <c r="R19" s="1">
        <f t="shared" si="4"/>
        <v>0</v>
      </c>
      <c r="S19" s="1">
        <f t="shared" si="5"/>
        <v>0</v>
      </c>
      <c r="T19" s="1">
        <f t="shared" si="6"/>
        <v>0</v>
      </c>
      <c r="U19" s="1">
        <f t="shared" si="7"/>
        <v>0</v>
      </c>
      <c r="V19" s="1">
        <f t="shared" si="8"/>
        <v>0</v>
      </c>
    </row>
    <row r="20" spans="1:22">
      <c r="A20" s="5">
        <v>39969</v>
      </c>
      <c r="B20" s="1">
        <v>500</v>
      </c>
      <c r="C20" t="s">
        <v>522</v>
      </c>
      <c r="D20" s="1">
        <v>44.9</v>
      </c>
      <c r="E20" t="s">
        <v>20</v>
      </c>
      <c r="F20" t="s">
        <v>8</v>
      </c>
      <c r="G20" t="s">
        <v>164</v>
      </c>
      <c r="K20" s="1">
        <f t="shared" si="0"/>
        <v>44.9</v>
      </c>
      <c r="L20" s="1">
        <f t="shared" si="9"/>
        <v>0</v>
      </c>
      <c r="M20" s="1">
        <f t="shared" si="10"/>
        <v>0</v>
      </c>
      <c r="N20" s="1">
        <f t="shared" si="1"/>
        <v>0</v>
      </c>
      <c r="O20" s="1">
        <f t="shared" si="11"/>
        <v>0</v>
      </c>
      <c r="P20" s="1">
        <f t="shared" si="2"/>
        <v>0</v>
      </c>
      <c r="Q20" s="1">
        <f t="shared" si="3"/>
        <v>0</v>
      </c>
      <c r="R20" s="1">
        <f t="shared" si="4"/>
        <v>44.9</v>
      </c>
      <c r="S20" s="1">
        <f t="shared" si="5"/>
        <v>0</v>
      </c>
      <c r="T20" s="1">
        <f t="shared" si="6"/>
        <v>0</v>
      </c>
      <c r="U20" s="1">
        <f t="shared" si="7"/>
        <v>0</v>
      </c>
      <c r="V20" s="1">
        <f t="shared" si="8"/>
        <v>0</v>
      </c>
    </row>
    <row r="21" spans="1:22">
      <c r="A21" s="5">
        <v>39969</v>
      </c>
      <c r="B21" s="1">
        <v>150</v>
      </c>
      <c r="C21" t="s">
        <v>522</v>
      </c>
      <c r="D21" s="1">
        <v>49.8</v>
      </c>
      <c r="E21" t="s">
        <v>20</v>
      </c>
      <c r="F21" t="s">
        <v>5</v>
      </c>
      <c r="G21" t="s">
        <v>198</v>
      </c>
      <c r="K21" s="1">
        <f t="shared" si="0"/>
        <v>49.8</v>
      </c>
      <c r="L21" s="1">
        <f t="shared" si="9"/>
        <v>0</v>
      </c>
      <c r="M21" s="1">
        <f t="shared" si="10"/>
        <v>0</v>
      </c>
      <c r="N21" s="1">
        <f t="shared" si="1"/>
        <v>0</v>
      </c>
      <c r="O21" s="1">
        <f t="shared" si="11"/>
        <v>0</v>
      </c>
      <c r="P21" s="1">
        <f t="shared" si="2"/>
        <v>49.8</v>
      </c>
      <c r="Q21" s="1">
        <f t="shared" si="3"/>
        <v>0</v>
      </c>
      <c r="R21" s="1">
        <f t="shared" si="4"/>
        <v>0</v>
      </c>
      <c r="S21" s="1">
        <f t="shared" si="5"/>
        <v>0</v>
      </c>
      <c r="T21" s="1">
        <f t="shared" si="6"/>
        <v>0</v>
      </c>
      <c r="U21" s="1">
        <f t="shared" si="7"/>
        <v>0</v>
      </c>
      <c r="V21" s="1">
        <f t="shared" si="8"/>
        <v>0</v>
      </c>
    </row>
    <row r="22" spans="1:22">
      <c r="A22" s="5">
        <v>39968</v>
      </c>
      <c r="B22" s="4"/>
      <c r="D22" s="1">
        <v>30</v>
      </c>
      <c r="E22" t="s">
        <v>20</v>
      </c>
      <c r="F22" t="s">
        <v>5</v>
      </c>
      <c r="G22" t="s">
        <v>91</v>
      </c>
      <c r="K22" s="1">
        <f t="shared" si="0"/>
        <v>30</v>
      </c>
      <c r="L22" s="1">
        <f t="shared" si="9"/>
        <v>0</v>
      </c>
      <c r="M22" s="1">
        <f t="shared" si="10"/>
        <v>0</v>
      </c>
      <c r="N22" s="1">
        <f t="shared" si="1"/>
        <v>0</v>
      </c>
      <c r="O22" s="1">
        <f t="shared" si="11"/>
        <v>0</v>
      </c>
      <c r="P22" s="1">
        <f t="shared" si="2"/>
        <v>30</v>
      </c>
      <c r="Q22" s="1">
        <f t="shared" si="3"/>
        <v>0</v>
      </c>
      <c r="R22" s="1">
        <f t="shared" si="4"/>
        <v>0</v>
      </c>
      <c r="S22" s="1">
        <f t="shared" si="5"/>
        <v>0</v>
      </c>
      <c r="T22" s="1">
        <f t="shared" si="6"/>
        <v>0</v>
      </c>
      <c r="U22" s="1">
        <f t="shared" si="7"/>
        <v>0</v>
      </c>
      <c r="V22" s="1">
        <f t="shared" si="8"/>
        <v>0</v>
      </c>
    </row>
    <row r="23" spans="1:22">
      <c r="A23" s="5">
        <v>39969</v>
      </c>
      <c r="B23" s="4">
        <v>89</v>
      </c>
      <c r="C23" t="s">
        <v>524</v>
      </c>
      <c r="D23" s="1">
        <v>24.9</v>
      </c>
      <c r="E23" t="s">
        <v>20</v>
      </c>
      <c r="F23" t="s">
        <v>13</v>
      </c>
      <c r="G23" t="s">
        <v>115</v>
      </c>
      <c r="K23" s="1">
        <f t="shared" si="0"/>
        <v>24.9</v>
      </c>
      <c r="L23" s="1">
        <f t="shared" si="9"/>
        <v>0</v>
      </c>
      <c r="M23" s="1">
        <f t="shared" si="10"/>
        <v>0</v>
      </c>
      <c r="N23" s="1">
        <f t="shared" si="1"/>
        <v>0</v>
      </c>
      <c r="O23" s="1">
        <f t="shared" si="11"/>
        <v>0</v>
      </c>
      <c r="P23" s="1">
        <f t="shared" si="2"/>
        <v>0</v>
      </c>
      <c r="Q23" s="1">
        <f t="shared" si="3"/>
        <v>24.9</v>
      </c>
      <c r="R23" s="1">
        <f t="shared" si="4"/>
        <v>0</v>
      </c>
      <c r="S23" s="1">
        <f t="shared" si="5"/>
        <v>0</v>
      </c>
      <c r="T23" s="1">
        <f t="shared" si="6"/>
        <v>0</v>
      </c>
      <c r="U23" s="1">
        <f t="shared" si="7"/>
        <v>0</v>
      </c>
      <c r="V23" s="1">
        <f t="shared" si="8"/>
        <v>0</v>
      </c>
    </row>
    <row r="24" spans="1:22">
      <c r="A24" s="5">
        <v>39969</v>
      </c>
      <c r="B24" s="4"/>
      <c r="D24" s="1">
        <v>60</v>
      </c>
      <c r="E24" t="s">
        <v>56</v>
      </c>
      <c r="F24" t="s">
        <v>6</v>
      </c>
      <c r="G24" t="s">
        <v>169</v>
      </c>
      <c r="K24" s="1">
        <f t="shared" si="0"/>
        <v>0</v>
      </c>
      <c r="L24" s="1">
        <f t="shared" si="9"/>
        <v>0</v>
      </c>
      <c r="M24" s="1">
        <f t="shared" si="10"/>
        <v>0</v>
      </c>
      <c r="N24" s="1">
        <f t="shared" si="1"/>
        <v>0</v>
      </c>
      <c r="O24" s="1">
        <f t="shared" si="11"/>
        <v>60</v>
      </c>
      <c r="P24" s="1">
        <f t="shared" si="2"/>
        <v>0</v>
      </c>
      <c r="Q24" s="1">
        <f t="shared" si="3"/>
        <v>0</v>
      </c>
      <c r="R24" s="1">
        <f t="shared" si="4"/>
        <v>0</v>
      </c>
      <c r="S24" s="1">
        <f t="shared" si="5"/>
        <v>0</v>
      </c>
      <c r="T24" s="1">
        <f t="shared" si="6"/>
        <v>0</v>
      </c>
      <c r="U24" s="1">
        <f t="shared" si="7"/>
        <v>60</v>
      </c>
      <c r="V24" s="1">
        <f t="shared" si="8"/>
        <v>0</v>
      </c>
    </row>
    <row r="25" spans="1:22">
      <c r="A25" s="5">
        <v>39969</v>
      </c>
      <c r="B25" s="4"/>
      <c r="D25" s="1">
        <v>24.9</v>
      </c>
      <c r="E25" t="s">
        <v>20</v>
      </c>
      <c r="F25" t="s">
        <v>6</v>
      </c>
      <c r="G25" t="s">
        <v>169</v>
      </c>
      <c r="K25" s="1">
        <f t="shared" si="0"/>
        <v>24.9</v>
      </c>
      <c r="L25" s="1">
        <f t="shared" si="9"/>
        <v>0</v>
      </c>
      <c r="M25" s="1">
        <f t="shared" si="10"/>
        <v>0</v>
      </c>
      <c r="N25" s="1">
        <f t="shared" si="1"/>
        <v>0</v>
      </c>
      <c r="O25" s="1">
        <f t="shared" si="11"/>
        <v>24.9</v>
      </c>
      <c r="P25" s="1">
        <f t="shared" si="2"/>
        <v>0</v>
      </c>
      <c r="Q25" s="1">
        <f t="shared" si="3"/>
        <v>0</v>
      </c>
      <c r="R25" s="1">
        <f t="shared" si="4"/>
        <v>0</v>
      </c>
      <c r="S25" s="1">
        <f t="shared" si="5"/>
        <v>0</v>
      </c>
      <c r="T25" s="1">
        <f t="shared" si="6"/>
        <v>0</v>
      </c>
      <c r="U25" s="1">
        <f t="shared" si="7"/>
        <v>0</v>
      </c>
      <c r="V25" s="1">
        <f t="shared" si="8"/>
        <v>0</v>
      </c>
    </row>
    <row r="26" spans="1:22">
      <c r="A26" s="5">
        <v>39969</v>
      </c>
      <c r="B26" s="1"/>
      <c r="D26" s="1">
        <v>24.9</v>
      </c>
      <c r="E26" t="s">
        <v>20</v>
      </c>
      <c r="F26" t="s">
        <v>5</v>
      </c>
      <c r="G26" t="s">
        <v>528</v>
      </c>
      <c r="K26" s="1">
        <f t="shared" si="0"/>
        <v>24.9</v>
      </c>
      <c r="L26" s="1">
        <f t="shared" si="9"/>
        <v>0</v>
      </c>
      <c r="M26" s="1">
        <f t="shared" si="10"/>
        <v>0</v>
      </c>
      <c r="N26" s="1">
        <f t="shared" si="1"/>
        <v>0</v>
      </c>
      <c r="O26" s="1">
        <f t="shared" si="11"/>
        <v>0</v>
      </c>
      <c r="P26" s="1">
        <f t="shared" si="2"/>
        <v>24.9</v>
      </c>
      <c r="Q26" s="1">
        <f t="shared" si="3"/>
        <v>0</v>
      </c>
      <c r="R26" s="1">
        <f t="shared" si="4"/>
        <v>0</v>
      </c>
      <c r="S26" s="1">
        <f t="shared" si="5"/>
        <v>0</v>
      </c>
      <c r="T26" s="1">
        <f t="shared" si="6"/>
        <v>0</v>
      </c>
      <c r="U26" s="1">
        <f t="shared" si="7"/>
        <v>0</v>
      </c>
      <c r="V26" s="1">
        <f t="shared" si="8"/>
        <v>0</v>
      </c>
    </row>
    <row r="27" spans="1:22">
      <c r="A27" s="5">
        <v>39970</v>
      </c>
      <c r="B27" s="1">
        <v>59</v>
      </c>
      <c r="C27" t="s">
        <v>25</v>
      </c>
      <c r="D27" s="1">
        <v>24.9</v>
      </c>
      <c r="E27" t="s">
        <v>20</v>
      </c>
      <c r="F27" t="s">
        <v>8</v>
      </c>
      <c r="G27" t="s">
        <v>210</v>
      </c>
      <c r="K27" s="1">
        <f t="shared" si="0"/>
        <v>24.9</v>
      </c>
      <c r="L27" s="1">
        <f t="shared" si="9"/>
        <v>0</v>
      </c>
      <c r="M27" s="1">
        <f t="shared" si="10"/>
        <v>0</v>
      </c>
      <c r="N27" s="1">
        <f t="shared" si="1"/>
        <v>0</v>
      </c>
      <c r="O27" s="1">
        <f t="shared" si="11"/>
        <v>0</v>
      </c>
      <c r="P27" s="1">
        <f t="shared" si="2"/>
        <v>0</v>
      </c>
      <c r="Q27" s="1">
        <f t="shared" si="3"/>
        <v>0</v>
      </c>
      <c r="R27" s="1">
        <f t="shared" si="4"/>
        <v>24.9</v>
      </c>
      <c r="S27" s="1">
        <f t="shared" si="5"/>
        <v>0</v>
      </c>
      <c r="T27" s="1">
        <f t="shared" si="6"/>
        <v>59</v>
      </c>
      <c r="U27" s="1">
        <f t="shared" si="7"/>
        <v>0</v>
      </c>
      <c r="V27" s="1">
        <f t="shared" si="8"/>
        <v>0</v>
      </c>
    </row>
    <row r="28" spans="1:22">
      <c r="A28" s="5">
        <v>39969</v>
      </c>
      <c r="B28" s="1"/>
      <c r="D28" s="1">
        <v>24.9</v>
      </c>
      <c r="E28" t="s">
        <v>20</v>
      </c>
      <c r="F28" t="s">
        <v>7</v>
      </c>
      <c r="G28" t="s">
        <v>324</v>
      </c>
      <c r="K28" s="1">
        <f t="shared" si="0"/>
        <v>24.9</v>
      </c>
      <c r="L28" s="1">
        <f t="shared" si="9"/>
        <v>0</v>
      </c>
      <c r="M28" s="1">
        <f t="shared" si="10"/>
        <v>0</v>
      </c>
      <c r="N28" s="1">
        <f t="shared" si="1"/>
        <v>24.9</v>
      </c>
      <c r="O28" s="1">
        <f t="shared" si="11"/>
        <v>0</v>
      </c>
      <c r="P28" s="1">
        <f t="shared" si="2"/>
        <v>0</v>
      </c>
      <c r="Q28" s="1">
        <f t="shared" si="3"/>
        <v>0</v>
      </c>
      <c r="R28" s="1">
        <f t="shared" si="4"/>
        <v>0</v>
      </c>
      <c r="S28" s="1">
        <f t="shared" si="5"/>
        <v>0</v>
      </c>
      <c r="T28" s="1">
        <f t="shared" si="6"/>
        <v>0</v>
      </c>
      <c r="U28" s="1">
        <f t="shared" si="7"/>
        <v>0</v>
      </c>
      <c r="V28" s="1">
        <f t="shared" si="8"/>
        <v>0</v>
      </c>
    </row>
    <row r="29" spans="1:22">
      <c r="A29" s="5">
        <v>39972</v>
      </c>
      <c r="B29" s="1"/>
      <c r="D29" s="1">
        <v>24.9</v>
      </c>
      <c r="E29" t="s">
        <v>20</v>
      </c>
      <c r="F29" t="s">
        <v>8</v>
      </c>
      <c r="G29" t="s">
        <v>529</v>
      </c>
      <c r="H29">
        <v>654</v>
      </c>
      <c r="K29" s="1">
        <f t="shared" si="0"/>
        <v>24.9</v>
      </c>
      <c r="L29" s="1">
        <f t="shared" si="9"/>
        <v>0</v>
      </c>
      <c r="M29" s="1">
        <f t="shared" si="10"/>
        <v>0</v>
      </c>
      <c r="N29" s="1">
        <f t="shared" si="1"/>
        <v>0</v>
      </c>
      <c r="O29" s="1">
        <f t="shared" si="11"/>
        <v>0</v>
      </c>
      <c r="P29" s="1">
        <f t="shared" si="2"/>
        <v>0</v>
      </c>
      <c r="Q29" s="1">
        <f t="shared" si="3"/>
        <v>0</v>
      </c>
      <c r="R29" s="1">
        <f t="shared" si="4"/>
        <v>24.9</v>
      </c>
      <c r="S29" s="1">
        <f t="shared" si="5"/>
        <v>0</v>
      </c>
      <c r="T29" s="1">
        <f t="shared" si="6"/>
        <v>0</v>
      </c>
      <c r="U29" s="1">
        <f t="shared" si="7"/>
        <v>0</v>
      </c>
      <c r="V29" s="1">
        <f t="shared" si="8"/>
        <v>0</v>
      </c>
    </row>
    <row r="30" spans="1:22">
      <c r="A30" s="5">
        <v>39972</v>
      </c>
      <c r="B30" s="1"/>
      <c r="D30" s="1">
        <v>24.9</v>
      </c>
      <c r="E30" t="s">
        <v>20</v>
      </c>
      <c r="F30" t="s">
        <v>5</v>
      </c>
      <c r="G30" t="s">
        <v>356</v>
      </c>
      <c r="K30" s="1">
        <f t="shared" si="0"/>
        <v>24.9</v>
      </c>
      <c r="L30" s="1">
        <f t="shared" si="9"/>
        <v>0</v>
      </c>
      <c r="M30" s="1">
        <f t="shared" si="10"/>
        <v>0</v>
      </c>
      <c r="N30" s="1">
        <f t="shared" si="1"/>
        <v>0</v>
      </c>
      <c r="O30" s="1">
        <f t="shared" si="11"/>
        <v>0</v>
      </c>
      <c r="P30" s="1">
        <f t="shared" si="2"/>
        <v>24.9</v>
      </c>
      <c r="Q30" s="1">
        <f t="shared" si="3"/>
        <v>0</v>
      </c>
      <c r="R30" s="1">
        <f t="shared" si="4"/>
        <v>0</v>
      </c>
      <c r="S30" s="1">
        <f t="shared" si="5"/>
        <v>0</v>
      </c>
      <c r="T30" s="1">
        <f t="shared" si="6"/>
        <v>0</v>
      </c>
      <c r="U30" s="1">
        <f t="shared" si="7"/>
        <v>0</v>
      </c>
      <c r="V30" s="1">
        <f t="shared" si="8"/>
        <v>0</v>
      </c>
    </row>
    <row r="31" spans="1:22">
      <c r="A31" s="5">
        <v>39972</v>
      </c>
      <c r="B31" s="1"/>
      <c r="D31" s="1">
        <v>9.9</v>
      </c>
      <c r="E31" t="s">
        <v>20</v>
      </c>
      <c r="F31" t="s">
        <v>5</v>
      </c>
      <c r="G31" t="s">
        <v>394</v>
      </c>
      <c r="K31" s="1">
        <f t="shared" si="0"/>
        <v>9.9</v>
      </c>
      <c r="L31" s="1">
        <f t="shared" si="9"/>
        <v>0</v>
      </c>
      <c r="M31" s="1">
        <f t="shared" si="10"/>
        <v>0</v>
      </c>
      <c r="N31" s="1">
        <f t="shared" si="1"/>
        <v>0</v>
      </c>
      <c r="O31" s="1">
        <f t="shared" si="11"/>
        <v>0</v>
      </c>
      <c r="P31" s="1">
        <f t="shared" si="2"/>
        <v>9.9</v>
      </c>
      <c r="Q31" s="1">
        <f t="shared" si="3"/>
        <v>0</v>
      </c>
      <c r="R31" s="1">
        <f t="shared" si="4"/>
        <v>0</v>
      </c>
      <c r="S31" s="1">
        <f t="shared" si="5"/>
        <v>0</v>
      </c>
      <c r="T31" s="1">
        <f t="shared" si="6"/>
        <v>0</v>
      </c>
      <c r="U31" s="1">
        <f t="shared" si="7"/>
        <v>0</v>
      </c>
      <c r="V31" s="1">
        <f t="shared" si="8"/>
        <v>0</v>
      </c>
    </row>
    <row r="32" spans="1:22">
      <c r="A32" s="5">
        <v>39972</v>
      </c>
      <c r="B32" s="1"/>
      <c r="D32" s="1">
        <v>15</v>
      </c>
      <c r="E32" t="s">
        <v>107</v>
      </c>
      <c r="F32" t="s">
        <v>8</v>
      </c>
      <c r="G32" t="s">
        <v>530</v>
      </c>
      <c r="K32" s="1">
        <f t="shared" si="0"/>
        <v>0</v>
      </c>
      <c r="L32" s="1">
        <f t="shared" si="9"/>
        <v>0</v>
      </c>
      <c r="M32" s="1">
        <f t="shared" si="10"/>
        <v>0</v>
      </c>
      <c r="N32" s="1">
        <f t="shared" si="1"/>
        <v>0</v>
      </c>
      <c r="O32" s="1">
        <f t="shared" si="11"/>
        <v>0</v>
      </c>
      <c r="P32" s="1">
        <f t="shared" si="2"/>
        <v>0</v>
      </c>
      <c r="Q32" s="1">
        <f t="shared" si="3"/>
        <v>0</v>
      </c>
      <c r="R32" s="1">
        <f t="shared" si="4"/>
        <v>15</v>
      </c>
      <c r="S32" s="1">
        <f t="shared" si="5"/>
        <v>0</v>
      </c>
      <c r="T32" s="1">
        <f t="shared" si="6"/>
        <v>0</v>
      </c>
      <c r="U32" s="1">
        <f t="shared" si="7"/>
        <v>0</v>
      </c>
      <c r="V32" s="1">
        <f t="shared" si="8"/>
        <v>0</v>
      </c>
    </row>
    <row r="33" spans="1:22">
      <c r="A33" s="5">
        <v>39969</v>
      </c>
      <c r="B33" s="1"/>
      <c r="D33" s="1">
        <v>25</v>
      </c>
      <c r="E33" t="s">
        <v>20</v>
      </c>
      <c r="F33" t="s">
        <v>5</v>
      </c>
      <c r="G33" t="s">
        <v>376</v>
      </c>
      <c r="K33" s="1">
        <f t="shared" si="0"/>
        <v>25</v>
      </c>
      <c r="L33" s="1">
        <f t="shared" si="9"/>
        <v>0</v>
      </c>
      <c r="M33" s="1">
        <f t="shared" si="10"/>
        <v>0</v>
      </c>
      <c r="N33" s="1">
        <f t="shared" si="1"/>
        <v>0</v>
      </c>
      <c r="O33" s="1">
        <f t="shared" si="11"/>
        <v>0</v>
      </c>
      <c r="P33" s="1">
        <f t="shared" si="2"/>
        <v>25</v>
      </c>
      <c r="Q33" s="1">
        <f t="shared" si="3"/>
        <v>0</v>
      </c>
      <c r="R33" s="1">
        <f t="shared" si="4"/>
        <v>0</v>
      </c>
      <c r="S33" s="1">
        <f t="shared" si="5"/>
        <v>0</v>
      </c>
      <c r="T33" s="1">
        <f t="shared" si="6"/>
        <v>0</v>
      </c>
      <c r="U33" s="1">
        <f t="shared" si="7"/>
        <v>0</v>
      </c>
      <c r="V33" s="1">
        <f t="shared" si="8"/>
        <v>0</v>
      </c>
    </row>
    <row r="34" spans="1:22">
      <c r="A34" s="5">
        <v>39972</v>
      </c>
      <c r="B34" s="1">
        <v>30</v>
      </c>
      <c r="C34" t="s">
        <v>56</v>
      </c>
      <c r="D34" s="1">
        <v>24.9</v>
      </c>
      <c r="E34" t="s">
        <v>20</v>
      </c>
      <c r="F34" t="s">
        <v>13</v>
      </c>
      <c r="G34" t="s">
        <v>421</v>
      </c>
      <c r="K34" s="1">
        <f t="shared" si="0"/>
        <v>24.9</v>
      </c>
      <c r="L34" s="1">
        <f t="shared" si="9"/>
        <v>0</v>
      </c>
      <c r="M34" s="1">
        <f t="shared" si="10"/>
        <v>0</v>
      </c>
      <c r="N34" s="1">
        <f t="shared" si="1"/>
        <v>0</v>
      </c>
      <c r="O34" s="1">
        <f t="shared" si="11"/>
        <v>0</v>
      </c>
      <c r="P34" s="1">
        <f t="shared" si="2"/>
        <v>0</v>
      </c>
      <c r="Q34" s="1">
        <f t="shared" si="3"/>
        <v>24.9</v>
      </c>
      <c r="R34" s="1">
        <f t="shared" si="4"/>
        <v>0</v>
      </c>
      <c r="S34" s="1">
        <f t="shared" si="5"/>
        <v>0</v>
      </c>
      <c r="T34" s="1">
        <f t="shared" si="6"/>
        <v>0</v>
      </c>
      <c r="U34" s="1">
        <f t="shared" si="7"/>
        <v>0</v>
      </c>
      <c r="V34" s="1">
        <f t="shared" si="8"/>
        <v>0</v>
      </c>
    </row>
    <row r="35" spans="1:22">
      <c r="A35" s="5">
        <v>39972</v>
      </c>
      <c r="B35" s="1"/>
      <c r="D35" s="1">
        <v>30</v>
      </c>
      <c r="E35" t="s">
        <v>56</v>
      </c>
      <c r="F35" t="s">
        <v>8</v>
      </c>
      <c r="G35" t="s">
        <v>54</v>
      </c>
      <c r="K35" s="1">
        <f t="shared" si="0"/>
        <v>0</v>
      </c>
      <c r="L35" s="1">
        <f t="shared" si="9"/>
        <v>0</v>
      </c>
      <c r="M35" s="1">
        <f t="shared" si="10"/>
        <v>0</v>
      </c>
      <c r="N35" s="1">
        <f t="shared" si="1"/>
        <v>0</v>
      </c>
      <c r="O35" s="1">
        <f t="shared" si="11"/>
        <v>0</v>
      </c>
      <c r="P35" s="1">
        <f t="shared" si="2"/>
        <v>0</v>
      </c>
      <c r="Q35" s="1">
        <f t="shared" si="3"/>
        <v>0</v>
      </c>
      <c r="R35" s="1">
        <f t="shared" si="4"/>
        <v>30</v>
      </c>
      <c r="S35" s="1">
        <f t="shared" si="5"/>
        <v>0</v>
      </c>
      <c r="T35" s="1">
        <f t="shared" si="6"/>
        <v>0</v>
      </c>
      <c r="U35" s="1">
        <f t="shared" si="7"/>
        <v>30</v>
      </c>
      <c r="V35" s="1">
        <f t="shared" si="8"/>
        <v>0</v>
      </c>
    </row>
    <row r="36" spans="1:22">
      <c r="A36" s="5">
        <v>39972</v>
      </c>
      <c r="B36" s="1"/>
      <c r="D36" s="1">
        <v>21.9</v>
      </c>
      <c r="E36" t="s">
        <v>20</v>
      </c>
      <c r="F36" t="s">
        <v>5</v>
      </c>
      <c r="G36" t="s">
        <v>138</v>
      </c>
      <c r="K36" s="1">
        <f t="shared" si="0"/>
        <v>21.9</v>
      </c>
      <c r="L36" s="1">
        <f t="shared" si="9"/>
        <v>0</v>
      </c>
      <c r="M36" s="1">
        <f t="shared" si="10"/>
        <v>0</v>
      </c>
      <c r="N36" s="1">
        <f t="shared" si="1"/>
        <v>0</v>
      </c>
      <c r="O36" s="1">
        <f t="shared" si="11"/>
        <v>0</v>
      </c>
      <c r="P36" s="1">
        <f t="shared" si="2"/>
        <v>21.9</v>
      </c>
      <c r="Q36" s="1">
        <f t="shared" si="3"/>
        <v>0</v>
      </c>
      <c r="R36" s="1">
        <f t="shared" si="4"/>
        <v>0</v>
      </c>
      <c r="S36" s="1">
        <f t="shared" si="5"/>
        <v>0</v>
      </c>
      <c r="T36" s="1">
        <f t="shared" si="6"/>
        <v>0</v>
      </c>
      <c r="U36" s="1">
        <f t="shared" si="7"/>
        <v>0</v>
      </c>
      <c r="V36" s="1">
        <f t="shared" si="8"/>
        <v>0</v>
      </c>
    </row>
    <row r="37" spans="1:22">
      <c r="A37" s="5">
        <v>39972</v>
      </c>
      <c r="B37" s="1"/>
      <c r="D37" s="1">
        <v>40</v>
      </c>
      <c r="E37" t="s">
        <v>107</v>
      </c>
      <c r="F37" t="s">
        <v>13</v>
      </c>
      <c r="G37" t="s">
        <v>531</v>
      </c>
      <c r="K37" s="1">
        <f t="shared" si="0"/>
        <v>0</v>
      </c>
      <c r="L37" s="1">
        <f t="shared" si="9"/>
        <v>0</v>
      </c>
      <c r="M37" s="1">
        <f t="shared" si="10"/>
        <v>0</v>
      </c>
      <c r="N37" s="1">
        <f t="shared" si="1"/>
        <v>0</v>
      </c>
      <c r="O37" s="1">
        <f t="shared" si="11"/>
        <v>0</v>
      </c>
      <c r="P37" s="1">
        <f t="shared" si="2"/>
        <v>0</v>
      </c>
      <c r="Q37" s="1">
        <f t="shared" si="3"/>
        <v>40</v>
      </c>
      <c r="R37" s="1">
        <f t="shared" si="4"/>
        <v>0</v>
      </c>
      <c r="S37" s="1">
        <f t="shared" si="5"/>
        <v>0</v>
      </c>
      <c r="T37" s="1">
        <f t="shared" si="6"/>
        <v>0</v>
      </c>
      <c r="U37" s="1">
        <f t="shared" si="7"/>
        <v>0</v>
      </c>
      <c r="V37" s="1">
        <f t="shared" si="8"/>
        <v>0</v>
      </c>
    </row>
    <row r="38" spans="1:22">
      <c r="A38" s="5">
        <v>39972</v>
      </c>
      <c r="B38" s="1"/>
      <c r="D38" s="1">
        <v>24.9</v>
      </c>
      <c r="E38" t="s">
        <v>20</v>
      </c>
      <c r="F38" t="s">
        <v>13</v>
      </c>
      <c r="G38" t="s">
        <v>531</v>
      </c>
      <c r="K38" s="1">
        <f t="shared" si="0"/>
        <v>24.9</v>
      </c>
      <c r="L38" s="1">
        <f t="shared" si="9"/>
        <v>0</v>
      </c>
      <c r="M38" s="1">
        <f t="shared" si="10"/>
        <v>0</v>
      </c>
      <c r="N38" s="1">
        <f t="shared" si="1"/>
        <v>0</v>
      </c>
      <c r="O38" s="1">
        <f t="shared" si="11"/>
        <v>0</v>
      </c>
      <c r="P38" s="1">
        <f t="shared" si="2"/>
        <v>0</v>
      </c>
      <c r="Q38" s="1">
        <f t="shared" si="3"/>
        <v>24.9</v>
      </c>
      <c r="R38" s="1">
        <f t="shared" si="4"/>
        <v>0</v>
      </c>
      <c r="S38" s="1">
        <f t="shared" si="5"/>
        <v>0</v>
      </c>
      <c r="T38" s="1">
        <f t="shared" si="6"/>
        <v>0</v>
      </c>
      <c r="U38" s="1">
        <f t="shared" si="7"/>
        <v>0</v>
      </c>
      <c r="V38" s="1">
        <f t="shared" si="8"/>
        <v>0</v>
      </c>
    </row>
    <row r="39" spans="1:22">
      <c r="A39" s="5">
        <v>39969</v>
      </c>
      <c r="B39" s="1"/>
      <c r="D39" s="1">
        <v>9.9</v>
      </c>
      <c r="E39" t="s">
        <v>20</v>
      </c>
      <c r="F39" t="s">
        <v>8</v>
      </c>
      <c r="G39" t="s">
        <v>145</v>
      </c>
      <c r="K39" s="1">
        <f t="shared" si="0"/>
        <v>9.9</v>
      </c>
      <c r="L39" s="1">
        <f t="shared" si="9"/>
        <v>0</v>
      </c>
      <c r="M39" s="1">
        <f t="shared" si="10"/>
        <v>0</v>
      </c>
      <c r="N39" s="1">
        <f t="shared" si="1"/>
        <v>0</v>
      </c>
      <c r="O39" s="1">
        <f t="shared" si="11"/>
        <v>0</v>
      </c>
      <c r="P39" s="1">
        <f t="shared" si="2"/>
        <v>0</v>
      </c>
      <c r="Q39" s="1">
        <f t="shared" si="3"/>
        <v>0</v>
      </c>
      <c r="R39" s="1">
        <f t="shared" si="4"/>
        <v>9.9</v>
      </c>
      <c r="S39" s="1">
        <f t="shared" si="5"/>
        <v>0</v>
      </c>
      <c r="T39" s="1">
        <f t="shared" si="6"/>
        <v>0</v>
      </c>
      <c r="U39" s="1">
        <f t="shared" si="7"/>
        <v>0</v>
      </c>
      <c r="V39" s="1">
        <f t="shared" si="8"/>
        <v>0</v>
      </c>
    </row>
    <row r="40" spans="1:22">
      <c r="A40" s="5">
        <v>39972</v>
      </c>
      <c r="B40" s="1">
        <v>35.950000000000003</v>
      </c>
      <c r="C40" t="s">
        <v>532</v>
      </c>
      <c r="D40" s="1">
        <v>12.9</v>
      </c>
      <c r="E40" t="s">
        <v>20</v>
      </c>
      <c r="F40" t="s">
        <v>6</v>
      </c>
      <c r="G40" t="s">
        <v>73</v>
      </c>
      <c r="K40" s="1">
        <f t="shared" si="0"/>
        <v>12.9</v>
      </c>
      <c r="L40" s="1">
        <f t="shared" si="9"/>
        <v>0</v>
      </c>
      <c r="M40" s="1">
        <f t="shared" si="10"/>
        <v>0</v>
      </c>
      <c r="N40" s="1">
        <f t="shared" si="1"/>
        <v>0</v>
      </c>
      <c r="O40" s="1">
        <f t="shared" si="11"/>
        <v>12.9</v>
      </c>
      <c r="P40" s="1">
        <f t="shared" si="2"/>
        <v>0</v>
      </c>
      <c r="Q40" s="1">
        <f t="shared" si="3"/>
        <v>0</v>
      </c>
      <c r="R40" s="1">
        <f t="shared" si="4"/>
        <v>0</v>
      </c>
      <c r="S40" s="1">
        <f t="shared" si="5"/>
        <v>0</v>
      </c>
      <c r="T40" s="1">
        <f t="shared" si="6"/>
        <v>0</v>
      </c>
      <c r="U40" s="1">
        <f t="shared" si="7"/>
        <v>0</v>
      </c>
      <c r="V40" s="1">
        <f t="shared" si="8"/>
        <v>0</v>
      </c>
    </row>
    <row r="41" spans="1:22">
      <c r="A41" s="5">
        <v>39972</v>
      </c>
      <c r="B41" s="1">
        <v>60</v>
      </c>
      <c r="C41" t="s">
        <v>56</v>
      </c>
      <c r="D41" s="1">
        <v>24.9</v>
      </c>
      <c r="E41" t="s">
        <v>20</v>
      </c>
      <c r="F41" t="s">
        <v>6</v>
      </c>
      <c r="G41" t="s">
        <v>72</v>
      </c>
      <c r="K41" s="1">
        <f t="shared" si="0"/>
        <v>24.9</v>
      </c>
      <c r="L41" s="1">
        <f t="shared" si="9"/>
        <v>0</v>
      </c>
      <c r="M41" s="1">
        <f t="shared" si="10"/>
        <v>0</v>
      </c>
      <c r="N41" s="1">
        <f t="shared" si="1"/>
        <v>0</v>
      </c>
      <c r="O41" s="1">
        <f t="shared" si="11"/>
        <v>24.9</v>
      </c>
      <c r="P41" s="1">
        <f t="shared" si="2"/>
        <v>0</v>
      </c>
      <c r="Q41" s="1">
        <f t="shared" si="3"/>
        <v>0</v>
      </c>
      <c r="R41" s="1">
        <f t="shared" si="4"/>
        <v>0</v>
      </c>
      <c r="S41" s="1">
        <f t="shared" si="5"/>
        <v>0</v>
      </c>
      <c r="T41" s="1">
        <f t="shared" si="6"/>
        <v>0</v>
      </c>
      <c r="U41" s="1">
        <f t="shared" si="7"/>
        <v>0</v>
      </c>
      <c r="V41" s="1">
        <f t="shared" si="8"/>
        <v>0</v>
      </c>
    </row>
    <row r="42" spans="1:22">
      <c r="A42" s="5">
        <v>39974</v>
      </c>
      <c r="B42" s="1"/>
      <c r="D42" s="1">
        <v>24.9</v>
      </c>
      <c r="E42" t="s">
        <v>20</v>
      </c>
      <c r="F42" t="s">
        <v>6</v>
      </c>
      <c r="G42" t="s">
        <v>417</v>
      </c>
      <c r="K42" s="1">
        <f t="shared" si="0"/>
        <v>24.9</v>
      </c>
      <c r="L42" s="1">
        <f t="shared" si="9"/>
        <v>0</v>
      </c>
      <c r="M42" s="1">
        <f t="shared" si="10"/>
        <v>0</v>
      </c>
      <c r="N42" s="1">
        <f t="shared" si="1"/>
        <v>0</v>
      </c>
      <c r="O42" s="1">
        <f t="shared" si="11"/>
        <v>24.9</v>
      </c>
      <c r="P42" s="1">
        <f t="shared" si="2"/>
        <v>0</v>
      </c>
      <c r="Q42" s="1">
        <f t="shared" si="3"/>
        <v>0</v>
      </c>
      <c r="R42" s="1">
        <f t="shared" si="4"/>
        <v>0</v>
      </c>
      <c r="S42" s="1">
        <f t="shared" si="5"/>
        <v>0</v>
      </c>
      <c r="T42" s="1">
        <f t="shared" si="6"/>
        <v>0</v>
      </c>
      <c r="U42" s="1">
        <f t="shared" si="7"/>
        <v>0</v>
      </c>
      <c r="V42" s="1">
        <f t="shared" si="8"/>
        <v>0</v>
      </c>
    </row>
    <row r="43" spans="1:22">
      <c r="A43" s="5">
        <v>39974</v>
      </c>
      <c r="B43" s="1"/>
      <c r="D43" s="1">
        <v>24.9</v>
      </c>
      <c r="E43" t="s">
        <v>20</v>
      </c>
      <c r="F43" t="s">
        <v>7</v>
      </c>
      <c r="G43" t="s">
        <v>167</v>
      </c>
      <c r="K43" s="1">
        <f t="shared" si="0"/>
        <v>24.9</v>
      </c>
      <c r="L43" s="1">
        <f t="shared" si="9"/>
        <v>0</v>
      </c>
      <c r="M43" s="1">
        <f t="shared" si="10"/>
        <v>0</v>
      </c>
      <c r="N43" s="1">
        <f t="shared" si="1"/>
        <v>24.9</v>
      </c>
      <c r="O43" s="1">
        <f t="shared" si="11"/>
        <v>0</v>
      </c>
      <c r="P43" s="1">
        <f t="shared" si="2"/>
        <v>0</v>
      </c>
      <c r="Q43" s="1">
        <f t="shared" si="3"/>
        <v>0</v>
      </c>
      <c r="R43" s="1">
        <f t="shared" si="4"/>
        <v>0</v>
      </c>
      <c r="S43" s="1">
        <f t="shared" si="5"/>
        <v>0</v>
      </c>
      <c r="T43" s="1">
        <f t="shared" si="6"/>
        <v>0</v>
      </c>
      <c r="U43" s="1">
        <f t="shared" si="7"/>
        <v>0</v>
      </c>
      <c r="V43" s="1">
        <f t="shared" si="8"/>
        <v>0</v>
      </c>
    </row>
    <row r="44" spans="1:22">
      <c r="A44" s="5">
        <v>39974</v>
      </c>
      <c r="B44" s="1"/>
      <c r="D44" s="1">
        <v>24.9</v>
      </c>
      <c r="E44" t="s">
        <v>20</v>
      </c>
      <c r="F44" t="s">
        <v>7</v>
      </c>
      <c r="G44" t="s">
        <v>166</v>
      </c>
      <c r="K44" s="1">
        <f t="shared" si="0"/>
        <v>24.9</v>
      </c>
      <c r="L44" s="1">
        <f t="shared" si="9"/>
        <v>0</v>
      </c>
      <c r="M44" s="1">
        <f t="shared" si="10"/>
        <v>0</v>
      </c>
      <c r="N44" s="1">
        <f>IF(F44="caixa",D44,0)</f>
        <v>24.9</v>
      </c>
      <c r="O44" s="1">
        <f>IF(F44="bb",D44,0)</f>
        <v>0</v>
      </c>
      <c r="P44" s="1">
        <f>IF(F44="bradesco",D44,0)</f>
        <v>0</v>
      </c>
      <c r="Q44" s="1">
        <f>IF(F44="banco real",D44,0)</f>
        <v>0</v>
      </c>
      <c r="R44" s="1">
        <f>IF(F44="itau",D44,0)</f>
        <v>0</v>
      </c>
      <c r="S44" s="1">
        <f>IF(F44="pseg",D44,0)</f>
        <v>0</v>
      </c>
      <c r="T44" s="1">
        <f>IF(C44="pessoal",B44,0)</f>
        <v>0</v>
      </c>
      <c r="U44" s="1">
        <f t="shared" si="7"/>
        <v>0</v>
      </c>
      <c r="V44" s="1">
        <f t="shared" si="8"/>
        <v>0</v>
      </c>
    </row>
    <row r="45" spans="1:22">
      <c r="A45" s="5">
        <v>39974</v>
      </c>
      <c r="B45" s="1"/>
      <c r="D45" s="1">
        <v>39.9</v>
      </c>
      <c r="E45" t="s">
        <v>56</v>
      </c>
      <c r="F45" t="s">
        <v>7</v>
      </c>
      <c r="G45" t="s">
        <v>166</v>
      </c>
      <c r="K45" s="1">
        <f t="shared" si="0"/>
        <v>0</v>
      </c>
      <c r="L45" s="1">
        <f t="shared" si="9"/>
        <v>0</v>
      </c>
      <c r="M45" s="1">
        <f t="shared" si="10"/>
        <v>0</v>
      </c>
      <c r="N45" s="1">
        <f>IF(F45="caixa",D45,0)</f>
        <v>39.9</v>
      </c>
      <c r="O45" s="1">
        <f>IF(F45="bb",D45,0)</f>
        <v>0</v>
      </c>
      <c r="P45" s="1">
        <f>IF(F45="bradesco",D45,0)</f>
        <v>0</v>
      </c>
      <c r="Q45" s="1">
        <f>IF(F45="banco real",D45,0)</f>
        <v>0</v>
      </c>
      <c r="R45" s="1">
        <f>IF(F45="itau",D45,0)</f>
        <v>0</v>
      </c>
      <c r="S45" s="1">
        <f>IF(F45="pseg",D45,0)</f>
        <v>0</v>
      </c>
      <c r="T45" s="1">
        <f>IF(C45="pessoal",B45,0)</f>
        <v>0</v>
      </c>
      <c r="U45" s="1">
        <f t="shared" si="7"/>
        <v>39.9</v>
      </c>
      <c r="V45" s="1">
        <f t="shared" si="8"/>
        <v>0</v>
      </c>
    </row>
    <row r="46" spans="1:22">
      <c r="A46" s="5">
        <v>39975</v>
      </c>
      <c r="B46" s="1"/>
      <c r="D46" s="1">
        <v>70</v>
      </c>
      <c r="E46" t="s">
        <v>20</v>
      </c>
      <c r="F46" t="s">
        <v>5</v>
      </c>
      <c r="G46" t="s">
        <v>85</v>
      </c>
      <c r="K46" s="1">
        <f t="shared" si="0"/>
        <v>70</v>
      </c>
      <c r="L46" s="1">
        <f t="shared" si="9"/>
        <v>0</v>
      </c>
      <c r="M46" s="1">
        <f t="shared" si="10"/>
        <v>0</v>
      </c>
      <c r="N46" s="1">
        <f>IF(F46="caixa",D46,0)</f>
        <v>0</v>
      </c>
      <c r="O46" s="1">
        <f>IF(F46="bb",D46,0)</f>
        <v>0</v>
      </c>
      <c r="P46" s="1">
        <f>IF(F46="bradesco",D46,0)</f>
        <v>70</v>
      </c>
      <c r="Q46" s="1">
        <f>IF(F46="banco real",D46,0)</f>
        <v>0</v>
      </c>
      <c r="R46" s="1">
        <f>IF(F46="itau",D46,0)</f>
        <v>0</v>
      </c>
      <c r="S46" s="1">
        <f>IF(F46="pseg",D46,0)</f>
        <v>0</v>
      </c>
      <c r="T46" s="1">
        <f>IF(C46="pessoal",B46,0)</f>
        <v>0</v>
      </c>
      <c r="U46" s="1">
        <f t="shared" si="7"/>
        <v>0</v>
      </c>
      <c r="V46" s="1">
        <f t="shared" si="8"/>
        <v>0</v>
      </c>
    </row>
    <row r="47" spans="1:22">
      <c r="A47" s="5">
        <v>39974</v>
      </c>
      <c r="B47" s="1"/>
      <c r="D47" s="1">
        <v>20</v>
      </c>
      <c r="E47" t="s">
        <v>20</v>
      </c>
      <c r="F47" t="s">
        <v>7</v>
      </c>
      <c r="G47" t="s">
        <v>231</v>
      </c>
      <c r="K47" s="1">
        <f t="shared" si="0"/>
        <v>20</v>
      </c>
      <c r="L47" s="1">
        <f t="shared" si="9"/>
        <v>0</v>
      </c>
      <c r="M47" s="1">
        <f t="shared" si="10"/>
        <v>0</v>
      </c>
      <c r="N47" s="1">
        <f>IF(F47="caixa",D47,0)</f>
        <v>20</v>
      </c>
      <c r="O47" s="1">
        <f>IF(F47="bb",D47,0)</f>
        <v>0</v>
      </c>
      <c r="P47" s="1">
        <f>IF(F47="bradesco",D47,0)</f>
        <v>0</v>
      </c>
      <c r="Q47" s="1">
        <f>IF(F47="banco real",D47,0)</f>
        <v>0</v>
      </c>
      <c r="R47" s="1">
        <f>IF(F47="itau",D47,0)</f>
        <v>0</v>
      </c>
      <c r="S47" s="1">
        <f>IF(F47="pseg",D47,0)</f>
        <v>0</v>
      </c>
      <c r="T47" s="1">
        <f>IF(C47="pessoal",B47,0)</f>
        <v>0</v>
      </c>
      <c r="U47" s="1">
        <f t="shared" si="7"/>
        <v>0</v>
      </c>
      <c r="V47" s="1">
        <f t="shared" si="8"/>
        <v>0</v>
      </c>
    </row>
    <row r="48" spans="1:22">
      <c r="A48" s="5">
        <v>39976</v>
      </c>
      <c r="B48" s="1"/>
      <c r="D48" s="1">
        <v>24.9</v>
      </c>
      <c r="E48" t="s">
        <v>20</v>
      </c>
      <c r="F48" t="s">
        <v>7</v>
      </c>
      <c r="G48" t="s">
        <v>422</v>
      </c>
      <c r="K48" s="1">
        <f t="shared" si="0"/>
        <v>24.9</v>
      </c>
      <c r="L48" s="1">
        <f t="shared" si="9"/>
        <v>0</v>
      </c>
      <c r="M48" s="1">
        <f t="shared" si="10"/>
        <v>0</v>
      </c>
      <c r="N48" s="1">
        <f>IF(F48="caixa",D48,0)</f>
        <v>24.9</v>
      </c>
      <c r="O48" s="1">
        <f>IF(F48="bb",D48,0)</f>
        <v>0</v>
      </c>
      <c r="P48" s="1">
        <f>IF(F48="bradesco",D48,0)</f>
        <v>0</v>
      </c>
      <c r="Q48" s="1">
        <f>IF(F48="banco real",D48,0)</f>
        <v>0</v>
      </c>
      <c r="R48" s="1">
        <f>IF(F48="itau",D48,0)</f>
        <v>0</v>
      </c>
      <c r="S48" s="1">
        <f>IF(F48="pseg",D48,0)</f>
        <v>0</v>
      </c>
      <c r="T48" s="1">
        <f>IF(C48="pessoal",B48,0)</f>
        <v>0</v>
      </c>
      <c r="U48" s="1">
        <f t="shared" si="7"/>
        <v>0</v>
      </c>
      <c r="V48" s="1">
        <f t="shared" si="8"/>
        <v>0</v>
      </c>
    </row>
    <row r="49" spans="1:22">
      <c r="A49" s="5">
        <v>39976</v>
      </c>
      <c r="B49" s="1"/>
      <c r="D49" s="1">
        <v>40</v>
      </c>
      <c r="E49" t="s">
        <v>107</v>
      </c>
      <c r="F49" t="s">
        <v>7</v>
      </c>
      <c r="G49" t="s">
        <v>422</v>
      </c>
      <c r="K49" s="1">
        <f t="shared" si="0"/>
        <v>0</v>
      </c>
      <c r="L49" s="1">
        <f t="shared" si="9"/>
        <v>0</v>
      </c>
      <c r="M49" s="1">
        <f t="shared" si="10"/>
        <v>0</v>
      </c>
      <c r="N49" s="1">
        <f t="shared" si="1"/>
        <v>40</v>
      </c>
      <c r="O49" s="1">
        <f t="shared" si="11"/>
        <v>0</v>
      </c>
      <c r="P49" s="1">
        <f t="shared" si="2"/>
        <v>0</v>
      </c>
      <c r="Q49" s="1">
        <f t="shared" si="3"/>
        <v>0</v>
      </c>
      <c r="R49" s="1">
        <f t="shared" si="4"/>
        <v>0</v>
      </c>
      <c r="S49" s="1">
        <f t="shared" si="5"/>
        <v>0</v>
      </c>
      <c r="T49" s="1">
        <f t="shared" si="6"/>
        <v>0</v>
      </c>
      <c r="U49" s="1">
        <f t="shared" si="7"/>
        <v>0</v>
      </c>
      <c r="V49" s="1">
        <f t="shared" si="8"/>
        <v>0</v>
      </c>
    </row>
    <row r="50" spans="1:22">
      <c r="A50" s="5">
        <v>39974</v>
      </c>
      <c r="B50" s="1"/>
      <c r="D50" s="1">
        <v>45</v>
      </c>
      <c r="E50" t="s">
        <v>20</v>
      </c>
      <c r="F50" t="s">
        <v>13</v>
      </c>
      <c r="G50" t="s">
        <v>59</v>
      </c>
      <c r="K50" s="1">
        <f t="shared" si="0"/>
        <v>45</v>
      </c>
      <c r="L50" s="1">
        <f t="shared" si="9"/>
        <v>0</v>
      </c>
      <c r="M50" s="1">
        <f t="shared" si="10"/>
        <v>0</v>
      </c>
      <c r="N50" s="1">
        <f t="shared" si="1"/>
        <v>0</v>
      </c>
      <c r="O50" s="1">
        <f t="shared" si="11"/>
        <v>0</v>
      </c>
      <c r="P50" s="1">
        <f t="shared" si="2"/>
        <v>0</v>
      </c>
      <c r="Q50" s="1">
        <f t="shared" si="3"/>
        <v>45</v>
      </c>
      <c r="R50" s="1">
        <f t="shared" si="4"/>
        <v>0</v>
      </c>
      <c r="S50" s="1">
        <f t="shared" si="5"/>
        <v>0</v>
      </c>
      <c r="T50" s="1">
        <f t="shared" si="6"/>
        <v>0</v>
      </c>
      <c r="U50" s="1">
        <f t="shared" si="7"/>
        <v>0</v>
      </c>
      <c r="V50" s="1">
        <f t="shared" si="8"/>
        <v>0</v>
      </c>
    </row>
    <row r="51" spans="1:22">
      <c r="A51" s="5">
        <v>39976</v>
      </c>
      <c r="B51" s="1"/>
      <c r="D51" s="1">
        <v>40</v>
      </c>
      <c r="E51" t="s">
        <v>20</v>
      </c>
      <c r="F51" t="s">
        <v>6</v>
      </c>
      <c r="G51" t="s">
        <v>149</v>
      </c>
      <c r="H51" s="1"/>
      <c r="K51" s="1">
        <f t="shared" si="0"/>
        <v>40</v>
      </c>
      <c r="L51" s="1">
        <f t="shared" si="9"/>
        <v>0</v>
      </c>
      <c r="M51" s="1">
        <f t="shared" si="10"/>
        <v>0</v>
      </c>
      <c r="N51" s="1">
        <f t="shared" si="1"/>
        <v>0</v>
      </c>
      <c r="O51" s="1">
        <f t="shared" si="11"/>
        <v>40</v>
      </c>
      <c r="P51" s="1">
        <f t="shared" si="2"/>
        <v>0</v>
      </c>
      <c r="Q51" s="1">
        <f t="shared" si="3"/>
        <v>0</v>
      </c>
      <c r="R51" s="1">
        <f t="shared" si="4"/>
        <v>0</v>
      </c>
      <c r="S51" s="1">
        <f t="shared" si="5"/>
        <v>0</v>
      </c>
      <c r="T51" s="1">
        <f t="shared" si="6"/>
        <v>0</v>
      </c>
      <c r="U51" s="1">
        <f t="shared" si="7"/>
        <v>0</v>
      </c>
      <c r="V51" s="1">
        <f t="shared" si="8"/>
        <v>0</v>
      </c>
    </row>
    <row r="52" spans="1:22">
      <c r="A52" s="5">
        <v>39976</v>
      </c>
      <c r="B52" s="1"/>
      <c r="D52" s="1">
        <v>24.9</v>
      </c>
      <c r="E52" t="s">
        <v>20</v>
      </c>
      <c r="F52" t="s">
        <v>8</v>
      </c>
      <c r="G52" t="s">
        <v>533</v>
      </c>
      <c r="K52" s="1">
        <f t="shared" si="0"/>
        <v>24.9</v>
      </c>
      <c r="L52" s="1">
        <f t="shared" si="9"/>
        <v>0</v>
      </c>
      <c r="M52" s="1">
        <f t="shared" si="10"/>
        <v>0</v>
      </c>
      <c r="N52" s="1">
        <f t="shared" si="1"/>
        <v>0</v>
      </c>
      <c r="O52" s="1">
        <f t="shared" si="11"/>
        <v>0</v>
      </c>
      <c r="P52" s="1">
        <f t="shared" si="2"/>
        <v>0</v>
      </c>
      <c r="Q52" s="1">
        <f t="shared" si="3"/>
        <v>0</v>
      </c>
      <c r="R52" s="1">
        <f t="shared" si="4"/>
        <v>24.9</v>
      </c>
      <c r="S52" s="1">
        <f t="shared" si="5"/>
        <v>0</v>
      </c>
      <c r="T52" s="1">
        <f t="shared" si="6"/>
        <v>0</v>
      </c>
      <c r="U52" s="1">
        <f t="shared" si="7"/>
        <v>0</v>
      </c>
      <c r="V52" s="1">
        <f t="shared" si="8"/>
        <v>0</v>
      </c>
    </row>
    <row r="53" spans="1:22">
      <c r="A53" s="5">
        <v>39974</v>
      </c>
      <c r="B53" s="1"/>
      <c r="D53" s="1">
        <v>24.9</v>
      </c>
      <c r="E53" t="s">
        <v>20</v>
      </c>
      <c r="F53" t="s">
        <v>6</v>
      </c>
      <c r="G53" t="s">
        <v>534</v>
      </c>
      <c r="K53" s="1">
        <f t="shared" si="0"/>
        <v>24.9</v>
      </c>
      <c r="L53" s="1">
        <f t="shared" si="9"/>
        <v>0</v>
      </c>
      <c r="M53" s="1">
        <f t="shared" si="10"/>
        <v>0</v>
      </c>
      <c r="N53" s="1">
        <f t="shared" si="1"/>
        <v>0</v>
      </c>
      <c r="O53" s="1">
        <f t="shared" si="11"/>
        <v>24.9</v>
      </c>
      <c r="P53" s="1">
        <f t="shared" si="2"/>
        <v>0</v>
      </c>
      <c r="Q53" s="1">
        <f t="shared" si="3"/>
        <v>0</v>
      </c>
      <c r="R53" s="1">
        <f t="shared" si="4"/>
        <v>0</v>
      </c>
      <c r="S53" s="1">
        <f t="shared" si="5"/>
        <v>0</v>
      </c>
      <c r="T53" s="1">
        <f t="shared" si="6"/>
        <v>0</v>
      </c>
      <c r="U53" s="1">
        <f t="shared" si="7"/>
        <v>0</v>
      </c>
      <c r="V53" s="1">
        <f t="shared" si="8"/>
        <v>0</v>
      </c>
    </row>
    <row r="54" spans="1:22">
      <c r="A54" s="5">
        <v>39974</v>
      </c>
      <c r="B54" s="1"/>
      <c r="D54" s="1">
        <v>30</v>
      </c>
      <c r="E54" t="s">
        <v>56</v>
      </c>
      <c r="F54" t="s">
        <v>6</v>
      </c>
      <c r="G54" t="s">
        <v>534</v>
      </c>
      <c r="K54" s="1">
        <f t="shared" si="0"/>
        <v>0</v>
      </c>
      <c r="L54" s="1">
        <f t="shared" si="9"/>
        <v>0</v>
      </c>
      <c r="M54" s="1">
        <f t="shared" si="10"/>
        <v>0</v>
      </c>
      <c r="N54" s="1">
        <f t="shared" si="1"/>
        <v>0</v>
      </c>
      <c r="O54" s="1">
        <f t="shared" si="11"/>
        <v>30</v>
      </c>
      <c r="P54" s="1">
        <f t="shared" si="2"/>
        <v>0</v>
      </c>
      <c r="Q54" s="1">
        <f t="shared" si="3"/>
        <v>0</v>
      </c>
      <c r="R54" s="1">
        <f t="shared" si="4"/>
        <v>0</v>
      </c>
      <c r="S54" s="1">
        <f t="shared" si="5"/>
        <v>0</v>
      </c>
      <c r="T54" s="1">
        <f t="shared" si="6"/>
        <v>0</v>
      </c>
      <c r="U54" s="1">
        <f t="shared" si="7"/>
        <v>30</v>
      </c>
      <c r="V54" s="1">
        <f t="shared" si="8"/>
        <v>0</v>
      </c>
    </row>
    <row r="55" spans="1:22">
      <c r="A55" s="5">
        <v>39979</v>
      </c>
      <c r="B55" s="1"/>
      <c r="D55" s="1">
        <v>24.9</v>
      </c>
      <c r="E55" t="s">
        <v>20</v>
      </c>
      <c r="F55" t="s">
        <v>6</v>
      </c>
      <c r="G55" t="s">
        <v>63</v>
      </c>
      <c r="K55" s="1">
        <f t="shared" si="0"/>
        <v>24.9</v>
      </c>
      <c r="L55" s="1">
        <f t="shared" si="9"/>
        <v>0</v>
      </c>
      <c r="M55" s="1">
        <f t="shared" si="10"/>
        <v>0</v>
      </c>
      <c r="N55" s="1">
        <f t="shared" si="1"/>
        <v>0</v>
      </c>
      <c r="O55" s="1">
        <f t="shared" si="11"/>
        <v>24.9</v>
      </c>
      <c r="P55" s="1">
        <f t="shared" si="2"/>
        <v>0</v>
      </c>
      <c r="Q55" s="1">
        <f t="shared" si="3"/>
        <v>0</v>
      </c>
      <c r="R55" s="1">
        <f t="shared" si="4"/>
        <v>0</v>
      </c>
      <c r="S55" s="1">
        <f t="shared" si="5"/>
        <v>0</v>
      </c>
      <c r="T55" s="1">
        <f t="shared" si="6"/>
        <v>0</v>
      </c>
      <c r="U55" s="1">
        <f t="shared" si="7"/>
        <v>0</v>
      </c>
      <c r="V55" s="1">
        <f t="shared" si="8"/>
        <v>0</v>
      </c>
    </row>
    <row r="56" spans="1:22">
      <c r="A56" s="5">
        <v>39980</v>
      </c>
      <c r="B56" s="1"/>
      <c r="D56" s="1">
        <v>24.9</v>
      </c>
      <c r="E56" t="s">
        <v>20</v>
      </c>
      <c r="F56" t="s">
        <v>7</v>
      </c>
      <c r="G56" t="s">
        <v>535</v>
      </c>
      <c r="K56" s="1">
        <f t="shared" si="0"/>
        <v>24.9</v>
      </c>
      <c r="L56" s="1">
        <f t="shared" si="9"/>
        <v>0</v>
      </c>
      <c r="M56" s="1">
        <f t="shared" si="10"/>
        <v>0</v>
      </c>
      <c r="N56" s="1">
        <f t="shared" si="1"/>
        <v>24.9</v>
      </c>
      <c r="O56" s="1">
        <f t="shared" si="11"/>
        <v>0</v>
      </c>
      <c r="P56" s="1">
        <f t="shared" si="2"/>
        <v>0</v>
      </c>
      <c r="Q56" s="1">
        <f t="shared" si="3"/>
        <v>0</v>
      </c>
      <c r="R56" s="1">
        <f t="shared" si="4"/>
        <v>0</v>
      </c>
      <c r="S56" s="1">
        <f t="shared" si="5"/>
        <v>0</v>
      </c>
      <c r="T56" s="1">
        <f t="shared" si="6"/>
        <v>0</v>
      </c>
      <c r="U56" s="1">
        <f t="shared" si="7"/>
        <v>0</v>
      </c>
      <c r="V56" s="1">
        <f t="shared" si="8"/>
        <v>0</v>
      </c>
    </row>
    <row r="57" spans="1:22">
      <c r="A57" s="5">
        <v>39980</v>
      </c>
      <c r="B57" s="1"/>
      <c r="D57" s="1">
        <v>24.9</v>
      </c>
      <c r="E57" t="s">
        <v>20</v>
      </c>
      <c r="F57" t="s">
        <v>6</v>
      </c>
      <c r="G57" t="s">
        <v>536</v>
      </c>
      <c r="H57" t="s">
        <v>537</v>
      </c>
      <c r="K57" s="1">
        <f t="shared" si="0"/>
        <v>24.9</v>
      </c>
      <c r="L57" s="1">
        <f t="shared" si="9"/>
        <v>0</v>
      </c>
      <c r="M57" s="1">
        <f t="shared" si="10"/>
        <v>0</v>
      </c>
      <c r="N57" s="1">
        <f t="shared" si="1"/>
        <v>0</v>
      </c>
      <c r="O57" s="1">
        <f t="shared" si="11"/>
        <v>24.9</v>
      </c>
      <c r="P57" s="1">
        <f t="shared" si="2"/>
        <v>0</v>
      </c>
      <c r="Q57" s="1">
        <f t="shared" si="3"/>
        <v>0</v>
      </c>
      <c r="R57" s="1">
        <f t="shared" si="4"/>
        <v>0</v>
      </c>
      <c r="S57" s="1">
        <f t="shared" si="5"/>
        <v>0</v>
      </c>
      <c r="T57" s="1">
        <f t="shared" si="6"/>
        <v>0</v>
      </c>
      <c r="U57" s="1">
        <f t="shared" si="7"/>
        <v>0</v>
      </c>
      <c r="V57" s="1">
        <f t="shared" si="8"/>
        <v>0</v>
      </c>
    </row>
    <row r="58" spans="1:22">
      <c r="A58" s="5">
        <v>39979</v>
      </c>
      <c r="B58" s="1"/>
      <c r="D58" s="1">
        <v>25</v>
      </c>
      <c r="E58" t="s">
        <v>20</v>
      </c>
      <c r="F58" t="s">
        <v>8</v>
      </c>
      <c r="G58" t="s">
        <v>104</v>
      </c>
      <c r="K58" s="1">
        <f t="shared" si="0"/>
        <v>25</v>
      </c>
      <c r="L58" s="1">
        <f t="shared" si="9"/>
        <v>0</v>
      </c>
      <c r="M58" s="1">
        <f t="shared" si="10"/>
        <v>0</v>
      </c>
      <c r="N58" s="1">
        <f t="shared" si="1"/>
        <v>0</v>
      </c>
      <c r="O58" s="1">
        <f t="shared" si="11"/>
        <v>0</v>
      </c>
      <c r="P58" s="1">
        <f t="shared" si="2"/>
        <v>0</v>
      </c>
      <c r="Q58" s="1">
        <f t="shared" si="3"/>
        <v>0</v>
      </c>
      <c r="R58" s="1">
        <f t="shared" si="4"/>
        <v>25</v>
      </c>
      <c r="S58" s="1">
        <f t="shared" si="5"/>
        <v>0</v>
      </c>
      <c r="T58" s="1">
        <f t="shared" si="6"/>
        <v>0</v>
      </c>
      <c r="U58" s="1">
        <f t="shared" si="7"/>
        <v>0</v>
      </c>
      <c r="V58" s="1">
        <f t="shared" si="8"/>
        <v>0</v>
      </c>
    </row>
    <row r="59" spans="1:22">
      <c r="A59" s="5">
        <v>39980</v>
      </c>
      <c r="B59" s="1"/>
      <c r="D59" s="1">
        <v>44.9</v>
      </c>
      <c r="E59" t="s">
        <v>20</v>
      </c>
      <c r="F59" t="s">
        <v>5</v>
      </c>
      <c r="G59" t="s">
        <v>372</v>
      </c>
      <c r="K59" s="1">
        <f t="shared" si="0"/>
        <v>44.9</v>
      </c>
      <c r="L59" s="1">
        <f t="shared" si="9"/>
        <v>0</v>
      </c>
      <c r="M59" s="1">
        <f t="shared" si="10"/>
        <v>0</v>
      </c>
      <c r="N59" s="1">
        <f t="shared" si="1"/>
        <v>0</v>
      </c>
      <c r="O59" s="1">
        <f t="shared" si="11"/>
        <v>0</v>
      </c>
      <c r="P59" s="1">
        <f t="shared" si="2"/>
        <v>44.9</v>
      </c>
      <c r="Q59" s="1">
        <f t="shared" si="3"/>
        <v>0</v>
      </c>
      <c r="R59" s="1">
        <f t="shared" si="4"/>
        <v>0</v>
      </c>
      <c r="S59" s="1">
        <f t="shared" si="5"/>
        <v>0</v>
      </c>
      <c r="T59" s="1">
        <f t="shared" si="6"/>
        <v>0</v>
      </c>
      <c r="U59" s="1">
        <f t="shared" si="7"/>
        <v>0</v>
      </c>
      <c r="V59" s="1">
        <f t="shared" si="8"/>
        <v>0</v>
      </c>
    </row>
    <row r="60" spans="1:22">
      <c r="A60" s="5">
        <v>39980</v>
      </c>
      <c r="B60" s="1"/>
      <c r="D60" s="1">
        <v>24.9</v>
      </c>
      <c r="E60" t="s">
        <v>20</v>
      </c>
      <c r="F60" t="s">
        <v>8</v>
      </c>
      <c r="G60" t="s">
        <v>466</v>
      </c>
      <c r="H60" s="1"/>
      <c r="K60" s="1">
        <f t="shared" si="0"/>
        <v>24.9</v>
      </c>
      <c r="L60" s="1">
        <f t="shared" si="9"/>
        <v>0</v>
      </c>
      <c r="M60" s="1">
        <f t="shared" si="10"/>
        <v>0</v>
      </c>
      <c r="N60" s="1">
        <f t="shared" si="1"/>
        <v>0</v>
      </c>
      <c r="O60" s="1">
        <f t="shared" si="11"/>
        <v>0</v>
      </c>
      <c r="P60" s="1">
        <f t="shared" si="2"/>
        <v>0</v>
      </c>
      <c r="Q60" s="1">
        <f t="shared" si="3"/>
        <v>0</v>
      </c>
      <c r="R60" s="1">
        <f t="shared" si="4"/>
        <v>24.9</v>
      </c>
      <c r="S60" s="1">
        <f t="shared" si="5"/>
        <v>0</v>
      </c>
      <c r="T60" s="1">
        <f t="shared" si="6"/>
        <v>0</v>
      </c>
      <c r="U60" s="1">
        <f t="shared" si="7"/>
        <v>0</v>
      </c>
      <c r="V60" s="1">
        <f t="shared" si="8"/>
        <v>0</v>
      </c>
    </row>
    <row r="61" spans="1:22">
      <c r="A61" s="5">
        <v>39980</v>
      </c>
      <c r="B61" s="1">
        <v>30</v>
      </c>
      <c r="C61" t="s">
        <v>505</v>
      </c>
      <c r="D61" s="1">
        <v>44.9</v>
      </c>
      <c r="E61" t="s">
        <v>20</v>
      </c>
      <c r="F61" t="s">
        <v>5</v>
      </c>
      <c r="G61" t="s">
        <v>76</v>
      </c>
      <c r="H61" s="1"/>
      <c r="K61" s="1">
        <f t="shared" si="0"/>
        <v>44.9</v>
      </c>
      <c r="L61" s="1">
        <f t="shared" si="9"/>
        <v>0</v>
      </c>
      <c r="M61" s="1">
        <f t="shared" si="10"/>
        <v>0</v>
      </c>
      <c r="N61" s="1">
        <f t="shared" si="1"/>
        <v>0</v>
      </c>
      <c r="O61" s="1">
        <f t="shared" si="11"/>
        <v>0</v>
      </c>
      <c r="P61" s="1">
        <f t="shared" si="2"/>
        <v>44.9</v>
      </c>
      <c r="Q61" s="1">
        <f t="shared" si="3"/>
        <v>0</v>
      </c>
      <c r="R61" s="1">
        <f t="shared" si="4"/>
        <v>0</v>
      </c>
      <c r="S61" s="1">
        <f t="shared" si="5"/>
        <v>0</v>
      </c>
      <c r="T61" s="1">
        <f t="shared" si="6"/>
        <v>0</v>
      </c>
      <c r="U61" s="1">
        <f t="shared" si="7"/>
        <v>0</v>
      </c>
      <c r="V61" s="1">
        <f t="shared" si="8"/>
        <v>0</v>
      </c>
    </row>
    <row r="62" spans="1:22">
      <c r="A62" s="5">
        <v>39980</v>
      </c>
      <c r="B62" s="1"/>
      <c r="D62" s="1">
        <v>44.9</v>
      </c>
      <c r="E62" t="s">
        <v>20</v>
      </c>
      <c r="F62" t="s">
        <v>7</v>
      </c>
      <c r="G62" t="s">
        <v>491</v>
      </c>
      <c r="H62" s="1"/>
      <c r="K62" s="1">
        <f t="shared" si="0"/>
        <v>44.9</v>
      </c>
      <c r="L62" s="1">
        <f t="shared" si="9"/>
        <v>0</v>
      </c>
      <c r="M62" s="1">
        <f t="shared" si="10"/>
        <v>0</v>
      </c>
      <c r="N62" s="1">
        <f t="shared" si="1"/>
        <v>44.9</v>
      </c>
      <c r="O62" s="1">
        <f t="shared" si="11"/>
        <v>0</v>
      </c>
      <c r="P62" s="1">
        <f t="shared" si="2"/>
        <v>0</v>
      </c>
      <c r="Q62" s="1">
        <f t="shared" si="3"/>
        <v>0</v>
      </c>
      <c r="R62" s="1">
        <f t="shared" si="4"/>
        <v>0</v>
      </c>
      <c r="S62" s="1">
        <f t="shared" si="5"/>
        <v>0</v>
      </c>
      <c r="T62" s="1">
        <f t="shared" si="6"/>
        <v>0</v>
      </c>
      <c r="U62" s="1">
        <f t="shared" si="7"/>
        <v>0</v>
      </c>
      <c r="V62" s="1">
        <f t="shared" si="8"/>
        <v>0</v>
      </c>
    </row>
    <row r="63" spans="1:22">
      <c r="A63" s="5">
        <v>39980</v>
      </c>
      <c r="B63" s="1"/>
      <c r="D63" s="1">
        <v>24.9</v>
      </c>
      <c r="E63" t="s">
        <v>20</v>
      </c>
      <c r="F63" t="s">
        <v>6</v>
      </c>
      <c r="G63" t="s">
        <v>278</v>
      </c>
      <c r="H63">
        <v>4453</v>
      </c>
      <c r="K63" s="1">
        <f t="shared" si="0"/>
        <v>24.9</v>
      </c>
      <c r="L63" s="1">
        <f t="shared" si="9"/>
        <v>0</v>
      </c>
      <c r="M63" s="1">
        <f t="shared" si="10"/>
        <v>0</v>
      </c>
      <c r="N63" s="1">
        <f t="shared" si="1"/>
        <v>0</v>
      </c>
      <c r="O63" s="1">
        <f t="shared" si="11"/>
        <v>24.9</v>
      </c>
      <c r="P63" s="1">
        <f t="shared" si="2"/>
        <v>0</v>
      </c>
      <c r="Q63" s="1">
        <f t="shared" si="3"/>
        <v>0</v>
      </c>
      <c r="R63" s="1">
        <f t="shared" si="4"/>
        <v>0</v>
      </c>
      <c r="S63" s="1">
        <f t="shared" si="5"/>
        <v>0</v>
      </c>
      <c r="T63" s="1">
        <f t="shared" si="6"/>
        <v>0</v>
      </c>
      <c r="U63" s="1">
        <f t="shared" si="7"/>
        <v>0</v>
      </c>
      <c r="V63" s="1">
        <f t="shared" si="8"/>
        <v>0</v>
      </c>
    </row>
    <row r="64" spans="1:22">
      <c r="A64" s="5">
        <v>39981</v>
      </c>
      <c r="B64" s="1"/>
      <c r="D64" s="1">
        <v>22.9</v>
      </c>
      <c r="E64" t="s">
        <v>20</v>
      </c>
      <c r="F64" t="s">
        <v>7</v>
      </c>
      <c r="G64" t="s">
        <v>179</v>
      </c>
      <c r="K64" s="1">
        <f t="shared" si="0"/>
        <v>22.9</v>
      </c>
      <c r="L64" s="1">
        <f t="shared" si="9"/>
        <v>0</v>
      </c>
      <c r="M64" s="1">
        <f t="shared" si="10"/>
        <v>0</v>
      </c>
      <c r="N64" s="1">
        <f t="shared" si="1"/>
        <v>22.9</v>
      </c>
      <c r="O64" s="1">
        <f t="shared" si="11"/>
        <v>0</v>
      </c>
      <c r="P64" s="1">
        <f t="shared" si="2"/>
        <v>0</v>
      </c>
      <c r="Q64" s="1">
        <f t="shared" si="3"/>
        <v>0</v>
      </c>
      <c r="R64" s="1">
        <f t="shared" si="4"/>
        <v>0</v>
      </c>
      <c r="S64" s="1">
        <f t="shared" si="5"/>
        <v>0</v>
      </c>
      <c r="T64" s="1">
        <f t="shared" si="6"/>
        <v>0</v>
      </c>
      <c r="U64" s="1">
        <f t="shared" si="7"/>
        <v>0</v>
      </c>
      <c r="V64" s="1">
        <f t="shared" si="8"/>
        <v>0</v>
      </c>
    </row>
    <row r="65" spans="1:22">
      <c r="A65" s="5">
        <v>39981</v>
      </c>
      <c r="B65" s="1"/>
      <c r="D65" s="1">
        <v>38</v>
      </c>
      <c r="E65" t="s">
        <v>20</v>
      </c>
      <c r="F65" t="s">
        <v>8</v>
      </c>
      <c r="G65" s="13" t="s">
        <v>538</v>
      </c>
      <c r="H65" s="13"/>
      <c r="K65" s="1">
        <f t="shared" si="0"/>
        <v>38</v>
      </c>
      <c r="L65" s="1">
        <f>IF(E65="lanhouse",D65,0)</f>
        <v>0</v>
      </c>
      <c r="M65" s="1">
        <f>IF(E65="celular",D65,0)</f>
        <v>0</v>
      </c>
      <c r="N65" s="1">
        <f t="shared" si="1"/>
        <v>0</v>
      </c>
      <c r="O65" s="1">
        <f t="shared" si="11"/>
        <v>0</v>
      </c>
      <c r="P65" s="1">
        <f t="shared" si="2"/>
        <v>0</v>
      </c>
      <c r="Q65" s="1">
        <f t="shared" si="3"/>
        <v>0</v>
      </c>
      <c r="R65" s="1">
        <f t="shared" si="4"/>
        <v>38</v>
      </c>
      <c r="S65" s="1">
        <f t="shared" si="5"/>
        <v>0</v>
      </c>
      <c r="T65" s="1">
        <f t="shared" si="6"/>
        <v>0</v>
      </c>
      <c r="U65" s="1">
        <f t="shared" si="7"/>
        <v>0</v>
      </c>
      <c r="V65" s="1">
        <f t="shared" si="8"/>
        <v>0</v>
      </c>
    </row>
    <row r="66" spans="1:22">
      <c r="A66" s="5">
        <v>39981</v>
      </c>
      <c r="B66" s="1"/>
      <c r="D66" s="1">
        <v>24</v>
      </c>
      <c r="E66" t="s">
        <v>107</v>
      </c>
      <c r="F66" t="s">
        <v>8</v>
      </c>
      <c r="G66" s="13" t="s">
        <v>538</v>
      </c>
      <c r="H66" s="13"/>
      <c r="K66" s="1">
        <f t="shared" si="0"/>
        <v>0</v>
      </c>
      <c r="L66" s="1">
        <f>IF(E66="lanhouse",D66,0)</f>
        <v>0</v>
      </c>
      <c r="M66" s="1">
        <f>IF(E66="celular",D66,0)</f>
        <v>0</v>
      </c>
      <c r="N66" s="1">
        <f t="shared" si="1"/>
        <v>0</v>
      </c>
      <c r="O66" s="1">
        <f t="shared" si="11"/>
        <v>0</v>
      </c>
      <c r="P66" s="1">
        <f t="shared" si="2"/>
        <v>0</v>
      </c>
      <c r="Q66" s="1">
        <f t="shared" si="3"/>
        <v>0</v>
      </c>
      <c r="R66" s="1">
        <f t="shared" si="4"/>
        <v>24</v>
      </c>
      <c r="S66" s="1">
        <f t="shared" si="5"/>
        <v>0</v>
      </c>
      <c r="T66" s="1">
        <f t="shared" si="6"/>
        <v>0</v>
      </c>
      <c r="U66" s="1">
        <f t="shared" si="7"/>
        <v>0</v>
      </c>
      <c r="V66" s="1">
        <f t="shared" si="8"/>
        <v>0</v>
      </c>
    </row>
    <row r="67" spans="1:22">
      <c r="A67" s="5">
        <v>39981</v>
      </c>
      <c r="B67" s="1"/>
      <c r="D67" s="1">
        <v>44.9</v>
      </c>
      <c r="E67" t="s">
        <v>20</v>
      </c>
      <c r="F67" t="s">
        <v>8</v>
      </c>
      <c r="G67" t="s">
        <v>336</v>
      </c>
      <c r="K67" s="1">
        <f t="shared" ref="K67:K130" si="12">IF(E67="lojas",D67,0)</f>
        <v>44.9</v>
      </c>
      <c r="L67" s="1">
        <f t="shared" ref="L67:L130" si="13">IF(E67="lanhouse",D67,0)</f>
        <v>0</v>
      </c>
      <c r="M67" s="1">
        <f t="shared" ref="M67:M130" si="14">IF(E67="celular",D67,0)</f>
        <v>0</v>
      </c>
      <c r="N67" s="1">
        <f>IF(G67="caixa",D67,0)</f>
        <v>0</v>
      </c>
      <c r="O67" s="1">
        <f>IF(G67="bb",D67,0)</f>
        <v>0</v>
      </c>
      <c r="P67" s="1">
        <f>IF(G67="bradesco",D67,0)</f>
        <v>0</v>
      </c>
      <c r="Q67" s="1">
        <f>IF(G67="banco real",D67,0)</f>
        <v>0</v>
      </c>
      <c r="R67" s="1">
        <f>IF(G67="itau",D67,0)</f>
        <v>0</v>
      </c>
      <c r="S67" s="1">
        <f>IF(G67="pseg",D67,0)</f>
        <v>0</v>
      </c>
      <c r="T67" s="1">
        <f t="shared" ref="T67:T130" si="15">IF(C67="pessoal",B67,0)</f>
        <v>0</v>
      </c>
      <c r="U67" s="1">
        <f t="shared" ref="U67:U130" si="16">IF(E67="dominios",D67,0)</f>
        <v>0</v>
      </c>
      <c r="V67" s="1">
        <f t="shared" ref="V67:V130" si="17">IF(C67="publicidade",B67,0)</f>
        <v>0</v>
      </c>
    </row>
    <row r="68" spans="1:22">
      <c r="A68" s="5">
        <v>39981</v>
      </c>
      <c r="B68" s="1"/>
      <c r="D68" s="1">
        <v>24.9</v>
      </c>
      <c r="E68" t="s">
        <v>20</v>
      </c>
      <c r="F68" t="s">
        <v>7</v>
      </c>
      <c r="G68" s="13" t="s">
        <v>539</v>
      </c>
      <c r="H68" s="13"/>
      <c r="K68" s="1">
        <f t="shared" si="12"/>
        <v>24.9</v>
      </c>
      <c r="L68" s="1">
        <f t="shared" si="13"/>
        <v>0</v>
      </c>
      <c r="M68" s="1">
        <f t="shared" si="14"/>
        <v>0</v>
      </c>
      <c r="N68" s="1">
        <f t="shared" ref="N68:N131" si="18">IF(F68="caixa",D68,0)</f>
        <v>24.9</v>
      </c>
      <c r="O68" s="1">
        <f t="shared" ref="O68:O131" si="19">IF(F68="bb",D68,0)</f>
        <v>0</v>
      </c>
      <c r="P68" s="1">
        <f t="shared" ref="P68:P131" si="20">IF(F68="bradesco",D68,0)</f>
        <v>0</v>
      </c>
      <c r="Q68" s="1">
        <f t="shared" ref="Q68:Q131" si="21">IF(F68="banco real",D68,0)</f>
        <v>0</v>
      </c>
      <c r="R68" s="1">
        <f t="shared" ref="R68:R131" si="22">IF(F68="itau",D68,0)</f>
        <v>0</v>
      </c>
      <c r="S68" s="1">
        <f t="shared" ref="S68:S131" si="23">IF(F68="pseg",D68,0)</f>
        <v>0</v>
      </c>
      <c r="T68" s="1">
        <f t="shared" si="15"/>
        <v>0</v>
      </c>
      <c r="U68" s="1">
        <f t="shared" si="16"/>
        <v>0</v>
      </c>
      <c r="V68" s="1">
        <f t="shared" si="17"/>
        <v>0</v>
      </c>
    </row>
    <row r="69" spans="1:22">
      <c r="A69" s="5">
        <v>39981</v>
      </c>
      <c r="B69" s="1"/>
      <c r="D69" s="1">
        <v>24.9</v>
      </c>
      <c r="E69" t="s">
        <v>20</v>
      </c>
      <c r="F69" t="s">
        <v>13</v>
      </c>
      <c r="G69" s="13" t="s">
        <v>268</v>
      </c>
      <c r="H69" s="13"/>
      <c r="K69" s="1">
        <f t="shared" si="12"/>
        <v>24.9</v>
      </c>
      <c r="L69" s="1">
        <f t="shared" si="13"/>
        <v>0</v>
      </c>
      <c r="M69" s="1">
        <f t="shared" si="14"/>
        <v>0</v>
      </c>
      <c r="N69" s="1">
        <f>IF(G69="caixa",D69,0)</f>
        <v>0</v>
      </c>
      <c r="O69" s="1">
        <f>IF(G69="bb",D69,0)</f>
        <v>0</v>
      </c>
      <c r="P69" s="1">
        <f>IF(G69="bradesco",D69,0)</f>
        <v>0</v>
      </c>
      <c r="Q69" s="1">
        <f>IF(G69="banco real",D69,0)</f>
        <v>0</v>
      </c>
      <c r="R69" s="1">
        <f>IF(G69="itau",D69,0)</f>
        <v>0</v>
      </c>
      <c r="S69" s="1">
        <f>IF(G69="pseg",D69,0)</f>
        <v>0</v>
      </c>
      <c r="T69" s="1">
        <f t="shared" si="15"/>
        <v>0</v>
      </c>
      <c r="U69" s="1">
        <f t="shared" si="16"/>
        <v>0</v>
      </c>
      <c r="V69" s="1">
        <f t="shared" si="17"/>
        <v>0</v>
      </c>
    </row>
    <row r="70" spans="1:22">
      <c r="A70" s="5">
        <v>39981</v>
      </c>
      <c r="B70" s="1"/>
      <c r="D70" s="1">
        <v>24.9</v>
      </c>
      <c r="E70" t="s">
        <v>20</v>
      </c>
      <c r="F70" t="s">
        <v>6</v>
      </c>
      <c r="G70" s="13" t="s">
        <v>401</v>
      </c>
      <c r="H70">
        <v>3497</v>
      </c>
      <c r="K70" s="1">
        <f t="shared" si="12"/>
        <v>24.9</v>
      </c>
      <c r="L70" s="1">
        <f t="shared" si="13"/>
        <v>0</v>
      </c>
      <c r="M70" s="1">
        <f t="shared" si="14"/>
        <v>0</v>
      </c>
      <c r="N70" s="1">
        <f t="shared" si="18"/>
        <v>0</v>
      </c>
      <c r="O70" s="1">
        <f t="shared" si="19"/>
        <v>24.9</v>
      </c>
      <c r="P70" s="1">
        <f t="shared" si="20"/>
        <v>0</v>
      </c>
      <c r="Q70" s="1">
        <f t="shared" si="21"/>
        <v>0</v>
      </c>
      <c r="R70" s="1">
        <f t="shared" si="22"/>
        <v>0</v>
      </c>
      <c r="S70" s="1">
        <f t="shared" si="23"/>
        <v>0</v>
      </c>
      <c r="T70" s="1">
        <f t="shared" si="15"/>
        <v>0</v>
      </c>
      <c r="U70" s="1">
        <f t="shared" si="16"/>
        <v>0</v>
      </c>
      <c r="V70" s="1">
        <f t="shared" si="17"/>
        <v>0</v>
      </c>
    </row>
    <row r="71" spans="1:22">
      <c r="A71" s="5">
        <v>39981</v>
      </c>
      <c r="B71" s="1"/>
      <c r="D71" s="1">
        <v>24.9</v>
      </c>
      <c r="E71" t="s">
        <v>20</v>
      </c>
      <c r="F71" t="s">
        <v>6</v>
      </c>
      <c r="G71" s="13" t="s">
        <v>402</v>
      </c>
      <c r="H71">
        <v>3497</v>
      </c>
      <c r="K71" s="1">
        <f t="shared" si="12"/>
        <v>24.9</v>
      </c>
      <c r="L71" s="1">
        <f t="shared" si="13"/>
        <v>0</v>
      </c>
      <c r="M71" s="1">
        <f t="shared" si="14"/>
        <v>0</v>
      </c>
      <c r="N71" s="1">
        <f t="shared" si="18"/>
        <v>0</v>
      </c>
      <c r="O71" s="1">
        <f t="shared" si="19"/>
        <v>24.9</v>
      </c>
      <c r="P71" s="1">
        <f t="shared" si="20"/>
        <v>0</v>
      </c>
      <c r="Q71" s="1">
        <f t="shared" si="21"/>
        <v>0</v>
      </c>
      <c r="R71" s="1">
        <f t="shared" si="22"/>
        <v>0</v>
      </c>
      <c r="S71" s="1">
        <f t="shared" si="23"/>
        <v>0</v>
      </c>
      <c r="T71" s="1">
        <f t="shared" si="15"/>
        <v>0</v>
      </c>
      <c r="U71" s="1">
        <f t="shared" si="16"/>
        <v>0</v>
      </c>
      <c r="V71" s="1">
        <f t="shared" si="17"/>
        <v>0</v>
      </c>
    </row>
    <row r="72" spans="1:22">
      <c r="A72" s="5">
        <v>39982</v>
      </c>
      <c r="B72" s="1"/>
      <c r="D72" s="1">
        <v>44.9</v>
      </c>
      <c r="E72" t="s">
        <v>20</v>
      </c>
      <c r="F72" s="13" t="s">
        <v>8</v>
      </c>
      <c r="G72" s="13" t="s">
        <v>375</v>
      </c>
      <c r="H72" s="13"/>
      <c r="K72" s="1">
        <f t="shared" si="12"/>
        <v>44.9</v>
      </c>
      <c r="L72" s="1">
        <f t="shared" si="13"/>
        <v>0</v>
      </c>
      <c r="M72" s="1">
        <f t="shared" si="14"/>
        <v>0</v>
      </c>
      <c r="N72" s="1">
        <f t="shared" si="18"/>
        <v>0</v>
      </c>
      <c r="O72" s="1">
        <f t="shared" si="19"/>
        <v>0</v>
      </c>
      <c r="P72" s="1">
        <f t="shared" si="20"/>
        <v>0</v>
      </c>
      <c r="Q72" s="1">
        <f t="shared" si="21"/>
        <v>0</v>
      </c>
      <c r="R72" s="1">
        <f t="shared" si="22"/>
        <v>44.9</v>
      </c>
      <c r="S72" s="1">
        <f t="shared" si="23"/>
        <v>0</v>
      </c>
      <c r="T72" s="1">
        <f t="shared" si="15"/>
        <v>0</v>
      </c>
      <c r="U72" s="1">
        <f t="shared" si="16"/>
        <v>0</v>
      </c>
      <c r="V72" s="1">
        <f t="shared" si="17"/>
        <v>0</v>
      </c>
    </row>
    <row r="73" spans="1:22">
      <c r="A73" s="5">
        <v>39981</v>
      </c>
      <c r="B73" s="1"/>
      <c r="D73" s="1">
        <v>24.9</v>
      </c>
      <c r="E73" t="s">
        <v>20</v>
      </c>
      <c r="F73" t="s">
        <v>5</v>
      </c>
      <c r="G73" s="13" t="s">
        <v>262</v>
      </c>
      <c r="H73" s="13"/>
      <c r="K73" s="1">
        <f t="shared" si="12"/>
        <v>24.9</v>
      </c>
      <c r="L73" s="1">
        <f t="shared" si="13"/>
        <v>0</v>
      </c>
      <c r="M73" s="1">
        <f t="shared" si="14"/>
        <v>0</v>
      </c>
      <c r="N73" s="1">
        <f t="shared" si="18"/>
        <v>0</v>
      </c>
      <c r="O73" s="1">
        <f t="shared" si="19"/>
        <v>0</v>
      </c>
      <c r="P73" s="1">
        <f t="shared" si="20"/>
        <v>24.9</v>
      </c>
      <c r="Q73" s="1">
        <f t="shared" si="21"/>
        <v>0</v>
      </c>
      <c r="R73" s="1">
        <f t="shared" si="22"/>
        <v>0</v>
      </c>
      <c r="S73" s="1">
        <f t="shared" si="23"/>
        <v>0</v>
      </c>
      <c r="T73" s="1">
        <f t="shared" si="15"/>
        <v>0</v>
      </c>
      <c r="U73" s="1">
        <f t="shared" si="16"/>
        <v>0</v>
      </c>
      <c r="V73" s="1">
        <f t="shared" si="17"/>
        <v>0</v>
      </c>
    </row>
    <row r="74" spans="1:22">
      <c r="A74" s="5">
        <v>39982</v>
      </c>
      <c r="B74" s="1"/>
      <c r="D74" s="1">
        <v>37.9</v>
      </c>
      <c r="E74" t="s">
        <v>20</v>
      </c>
      <c r="F74" t="s">
        <v>6</v>
      </c>
      <c r="G74" s="13" t="s">
        <v>299</v>
      </c>
      <c r="K74" s="1">
        <f t="shared" si="12"/>
        <v>37.9</v>
      </c>
      <c r="L74" s="1">
        <f t="shared" si="13"/>
        <v>0</v>
      </c>
      <c r="M74" s="1">
        <f t="shared" si="14"/>
        <v>0</v>
      </c>
      <c r="N74" s="1">
        <f t="shared" si="18"/>
        <v>0</v>
      </c>
      <c r="O74" s="1">
        <f t="shared" si="19"/>
        <v>37.9</v>
      </c>
      <c r="P74" s="1">
        <f t="shared" si="20"/>
        <v>0</v>
      </c>
      <c r="Q74" s="1">
        <f t="shared" si="21"/>
        <v>0</v>
      </c>
      <c r="R74" s="1">
        <f t="shared" si="22"/>
        <v>0</v>
      </c>
      <c r="S74" s="1">
        <f t="shared" si="23"/>
        <v>0</v>
      </c>
      <c r="T74" s="1">
        <f t="shared" si="15"/>
        <v>0</v>
      </c>
      <c r="U74" s="1">
        <f t="shared" si="16"/>
        <v>0</v>
      </c>
      <c r="V74" s="1">
        <f t="shared" si="17"/>
        <v>0</v>
      </c>
    </row>
    <row r="75" spans="1:22">
      <c r="A75" s="5">
        <v>39982</v>
      </c>
      <c r="B75" s="1"/>
      <c r="D75" s="1">
        <v>24.9</v>
      </c>
      <c r="E75" t="s">
        <v>20</v>
      </c>
      <c r="F75" t="s">
        <v>5</v>
      </c>
      <c r="G75" s="13" t="s">
        <v>314</v>
      </c>
      <c r="K75" s="1">
        <f t="shared" si="12"/>
        <v>24.9</v>
      </c>
      <c r="L75" s="1">
        <f t="shared" si="13"/>
        <v>0</v>
      </c>
      <c r="M75" s="1">
        <f t="shared" si="14"/>
        <v>0</v>
      </c>
      <c r="N75" s="1">
        <f>IF(G75="caixa",D75,0)</f>
        <v>0</v>
      </c>
      <c r="O75" s="1">
        <f>IF(G75="bb",D75,0)</f>
        <v>0</v>
      </c>
      <c r="P75" s="1">
        <f>IF(G75="bradesco",D75,0)</f>
        <v>0</v>
      </c>
      <c r="Q75" s="1">
        <f>IF(G75="banco real",D75,0)</f>
        <v>0</v>
      </c>
      <c r="R75" s="1">
        <f>IF(G75="itau",D75,0)</f>
        <v>0</v>
      </c>
      <c r="S75" s="1">
        <f>IF(G75="pseg",D75,0)</f>
        <v>0</v>
      </c>
      <c r="T75" s="1">
        <f t="shared" si="15"/>
        <v>0</v>
      </c>
      <c r="U75" s="1">
        <f t="shared" si="16"/>
        <v>0</v>
      </c>
      <c r="V75" s="1">
        <f t="shared" si="17"/>
        <v>0</v>
      </c>
    </row>
    <row r="76" spans="1:22">
      <c r="A76" s="5">
        <v>39982</v>
      </c>
      <c r="B76" s="1"/>
      <c r="D76" s="1">
        <v>24.9</v>
      </c>
      <c r="E76" t="s">
        <v>20</v>
      </c>
      <c r="F76" t="s">
        <v>6</v>
      </c>
      <c r="G76" s="13" t="s">
        <v>540</v>
      </c>
      <c r="H76" s="13"/>
      <c r="K76" s="1">
        <f t="shared" si="12"/>
        <v>24.9</v>
      </c>
      <c r="L76" s="1">
        <f t="shared" si="13"/>
        <v>0</v>
      </c>
      <c r="M76" s="1">
        <f t="shared" si="14"/>
        <v>0</v>
      </c>
      <c r="N76" s="1">
        <f t="shared" si="18"/>
        <v>0</v>
      </c>
      <c r="O76" s="1">
        <f t="shared" si="19"/>
        <v>24.9</v>
      </c>
      <c r="P76" s="1">
        <f t="shared" si="20"/>
        <v>0</v>
      </c>
      <c r="Q76" s="1">
        <f t="shared" si="21"/>
        <v>0</v>
      </c>
      <c r="R76" s="1">
        <f t="shared" si="22"/>
        <v>0</v>
      </c>
      <c r="S76" s="1">
        <f t="shared" si="23"/>
        <v>0</v>
      </c>
      <c r="T76" s="1">
        <f t="shared" si="15"/>
        <v>0</v>
      </c>
      <c r="U76" s="1">
        <f t="shared" si="16"/>
        <v>0</v>
      </c>
      <c r="V76" s="1">
        <f t="shared" si="17"/>
        <v>0</v>
      </c>
    </row>
    <row r="77" spans="1:22">
      <c r="A77" s="5">
        <v>39982</v>
      </c>
      <c r="B77" s="1"/>
      <c r="D77" s="1">
        <v>10</v>
      </c>
      <c r="E77" t="s">
        <v>20</v>
      </c>
      <c r="F77" t="s">
        <v>6</v>
      </c>
      <c r="G77" s="13" t="s">
        <v>540</v>
      </c>
      <c r="H77" s="13"/>
      <c r="K77" s="1">
        <f t="shared" si="12"/>
        <v>10</v>
      </c>
      <c r="L77" s="1">
        <f t="shared" si="13"/>
        <v>0</v>
      </c>
      <c r="M77" s="1">
        <f t="shared" si="14"/>
        <v>0</v>
      </c>
      <c r="N77" s="1">
        <f t="shared" si="18"/>
        <v>0</v>
      </c>
      <c r="O77" s="1">
        <f t="shared" si="19"/>
        <v>10</v>
      </c>
      <c r="P77" s="1">
        <f t="shared" si="20"/>
        <v>0</v>
      </c>
      <c r="Q77" s="1">
        <f t="shared" si="21"/>
        <v>0</v>
      </c>
      <c r="R77" s="1">
        <f t="shared" si="22"/>
        <v>0</v>
      </c>
      <c r="S77" s="1">
        <f t="shared" si="23"/>
        <v>0</v>
      </c>
      <c r="T77" s="1">
        <f t="shared" si="15"/>
        <v>0</v>
      </c>
      <c r="U77" s="1">
        <f t="shared" si="16"/>
        <v>0</v>
      </c>
      <c r="V77" s="1">
        <f t="shared" si="17"/>
        <v>0</v>
      </c>
    </row>
    <row r="78" spans="1:22">
      <c r="A78" s="5">
        <v>39982</v>
      </c>
      <c r="B78" s="1"/>
      <c r="D78" s="1">
        <v>24.9</v>
      </c>
      <c r="E78" t="s">
        <v>20</v>
      </c>
      <c r="F78" t="s">
        <v>7</v>
      </c>
      <c r="G78" s="13" t="s">
        <v>497</v>
      </c>
      <c r="H78" s="1"/>
      <c r="K78" s="1">
        <f t="shared" si="12"/>
        <v>24.9</v>
      </c>
      <c r="L78" s="1">
        <f t="shared" si="13"/>
        <v>0</v>
      </c>
      <c r="M78" s="1">
        <f t="shared" si="14"/>
        <v>0</v>
      </c>
      <c r="N78" s="1">
        <f>IF(G78="caixa",D78,0)</f>
        <v>0</v>
      </c>
      <c r="O78" s="1">
        <f>IF(G78="bb",D78,0)</f>
        <v>0</v>
      </c>
      <c r="P78" s="1">
        <f>IF(G78="bradesco",D78,0)</f>
        <v>0</v>
      </c>
      <c r="Q78" s="1">
        <f>IF(G78="banco real",D78,0)</f>
        <v>0</v>
      </c>
      <c r="R78" s="1">
        <f>IF(G78="itau",D78,0)</f>
        <v>0</v>
      </c>
      <c r="S78" s="1">
        <f>IF(G78="pseg",D78,0)</f>
        <v>0</v>
      </c>
      <c r="T78" s="1">
        <f t="shared" si="15"/>
        <v>0</v>
      </c>
      <c r="U78" s="1">
        <f t="shared" si="16"/>
        <v>0</v>
      </c>
      <c r="V78" s="1">
        <f t="shared" si="17"/>
        <v>0</v>
      </c>
    </row>
    <row r="79" spans="1:22">
      <c r="A79" s="5">
        <v>39982</v>
      </c>
      <c r="B79" s="1"/>
      <c r="D79" s="1">
        <v>24.9</v>
      </c>
      <c r="E79" t="s">
        <v>20</v>
      </c>
      <c r="F79" t="s">
        <v>5</v>
      </c>
      <c r="G79" s="13" t="s">
        <v>541</v>
      </c>
      <c r="H79" s="13"/>
      <c r="K79" s="1">
        <f t="shared" si="12"/>
        <v>24.9</v>
      </c>
      <c r="L79" s="1">
        <f t="shared" si="13"/>
        <v>0</v>
      </c>
      <c r="M79" s="1">
        <f t="shared" si="14"/>
        <v>0</v>
      </c>
      <c r="N79" s="1">
        <f t="shared" si="18"/>
        <v>0</v>
      </c>
      <c r="O79" s="1">
        <f t="shared" si="19"/>
        <v>0</v>
      </c>
      <c r="P79" s="1">
        <f t="shared" si="20"/>
        <v>24.9</v>
      </c>
      <c r="Q79" s="1">
        <f t="shared" si="21"/>
        <v>0</v>
      </c>
      <c r="R79" s="1">
        <f t="shared" si="22"/>
        <v>0</v>
      </c>
      <c r="S79" s="1">
        <f t="shared" si="23"/>
        <v>0</v>
      </c>
      <c r="T79" s="1">
        <f t="shared" si="15"/>
        <v>0</v>
      </c>
      <c r="U79" s="1">
        <f t="shared" si="16"/>
        <v>0</v>
      </c>
      <c r="V79" s="1">
        <f t="shared" si="17"/>
        <v>0</v>
      </c>
    </row>
    <row r="80" spans="1:22">
      <c r="A80" s="5">
        <v>39982</v>
      </c>
      <c r="B80" s="1"/>
      <c r="D80" s="1">
        <v>9.99</v>
      </c>
      <c r="E80" t="s">
        <v>20</v>
      </c>
      <c r="F80" t="s">
        <v>6</v>
      </c>
      <c r="G80" s="13" t="s">
        <v>192</v>
      </c>
      <c r="H80">
        <v>3413</v>
      </c>
      <c r="K80" s="1">
        <f t="shared" si="12"/>
        <v>9.99</v>
      </c>
      <c r="L80" s="1">
        <f t="shared" si="13"/>
        <v>0</v>
      </c>
      <c r="M80" s="1">
        <f t="shared" si="14"/>
        <v>0</v>
      </c>
      <c r="N80" s="1">
        <f t="shared" si="18"/>
        <v>0</v>
      </c>
      <c r="O80" s="1">
        <f t="shared" si="19"/>
        <v>9.99</v>
      </c>
      <c r="P80" s="1">
        <f t="shared" si="20"/>
        <v>0</v>
      </c>
      <c r="Q80" s="1">
        <f t="shared" si="21"/>
        <v>0</v>
      </c>
      <c r="R80" s="1">
        <f t="shared" si="22"/>
        <v>0</v>
      </c>
      <c r="S80" s="1">
        <f t="shared" si="23"/>
        <v>0</v>
      </c>
      <c r="T80" s="1">
        <f t="shared" si="15"/>
        <v>0</v>
      </c>
      <c r="U80" s="1">
        <f t="shared" si="16"/>
        <v>0</v>
      </c>
      <c r="V80" s="1">
        <f t="shared" si="17"/>
        <v>0</v>
      </c>
    </row>
    <row r="81" spans="1:22">
      <c r="A81" s="5">
        <v>39982</v>
      </c>
      <c r="B81" s="1"/>
      <c r="D81" s="1">
        <v>24.9</v>
      </c>
      <c r="E81" t="s">
        <v>20</v>
      </c>
      <c r="F81" t="s">
        <v>8</v>
      </c>
      <c r="G81" s="13" t="s">
        <v>542</v>
      </c>
      <c r="H81" s="13"/>
      <c r="K81" s="1">
        <f t="shared" si="12"/>
        <v>24.9</v>
      </c>
      <c r="L81" s="1">
        <f t="shared" si="13"/>
        <v>0</v>
      </c>
      <c r="M81" s="1">
        <f t="shared" si="14"/>
        <v>0</v>
      </c>
      <c r="N81" s="1">
        <f t="shared" si="18"/>
        <v>0</v>
      </c>
      <c r="O81" s="1">
        <f t="shared" si="19"/>
        <v>0</v>
      </c>
      <c r="P81" s="1">
        <f t="shared" si="20"/>
        <v>0</v>
      </c>
      <c r="Q81" s="1">
        <f t="shared" si="21"/>
        <v>0</v>
      </c>
      <c r="R81" s="1">
        <f t="shared" si="22"/>
        <v>24.9</v>
      </c>
      <c r="S81" s="1">
        <f t="shared" si="23"/>
        <v>0</v>
      </c>
      <c r="T81" s="1">
        <f t="shared" si="15"/>
        <v>0</v>
      </c>
      <c r="U81" s="1">
        <f t="shared" si="16"/>
        <v>0</v>
      </c>
      <c r="V81" s="1">
        <f t="shared" si="17"/>
        <v>0</v>
      </c>
    </row>
    <row r="82" spans="1:22">
      <c r="A82" s="5">
        <v>39983</v>
      </c>
      <c r="B82" s="1"/>
      <c r="D82" s="1">
        <v>24.9</v>
      </c>
      <c r="E82" t="s">
        <v>20</v>
      </c>
      <c r="F82" t="s">
        <v>8</v>
      </c>
      <c r="G82" s="13" t="s">
        <v>543</v>
      </c>
      <c r="H82" s="13"/>
      <c r="K82" s="1">
        <f t="shared" si="12"/>
        <v>24.9</v>
      </c>
      <c r="L82" s="1">
        <f t="shared" si="13"/>
        <v>0</v>
      </c>
      <c r="M82" s="1">
        <f t="shared" si="14"/>
        <v>0</v>
      </c>
      <c r="N82" s="1">
        <f t="shared" si="18"/>
        <v>0</v>
      </c>
      <c r="O82" s="1">
        <f t="shared" si="19"/>
        <v>0</v>
      </c>
      <c r="P82" s="1">
        <f t="shared" si="20"/>
        <v>0</v>
      </c>
      <c r="Q82" s="1">
        <f t="shared" si="21"/>
        <v>0</v>
      </c>
      <c r="R82" s="1">
        <f t="shared" si="22"/>
        <v>24.9</v>
      </c>
      <c r="S82" s="1">
        <f t="shared" si="23"/>
        <v>0</v>
      </c>
      <c r="T82" s="1">
        <f t="shared" si="15"/>
        <v>0</v>
      </c>
      <c r="U82" s="1">
        <f t="shared" si="16"/>
        <v>0</v>
      </c>
      <c r="V82" s="1">
        <f t="shared" si="17"/>
        <v>0</v>
      </c>
    </row>
    <row r="83" spans="1:22">
      <c r="A83" s="5">
        <v>39983</v>
      </c>
      <c r="B83" s="1"/>
      <c r="D83" s="1">
        <v>24.9</v>
      </c>
      <c r="E83" t="s">
        <v>20</v>
      </c>
      <c r="F83" t="s">
        <v>8</v>
      </c>
      <c r="G83" s="13" t="s">
        <v>543</v>
      </c>
      <c r="K83" s="1">
        <f t="shared" si="12"/>
        <v>24.9</v>
      </c>
      <c r="L83" s="1">
        <f t="shared" si="13"/>
        <v>0</v>
      </c>
      <c r="M83" s="1">
        <f t="shared" si="14"/>
        <v>0</v>
      </c>
      <c r="N83" s="1">
        <f t="shared" si="18"/>
        <v>0</v>
      </c>
      <c r="O83" s="1">
        <f t="shared" si="19"/>
        <v>0</v>
      </c>
      <c r="P83" s="1">
        <f t="shared" si="20"/>
        <v>0</v>
      </c>
      <c r="Q83" s="1">
        <f t="shared" si="21"/>
        <v>0</v>
      </c>
      <c r="R83" s="1">
        <f t="shared" si="22"/>
        <v>24.9</v>
      </c>
      <c r="S83" s="1">
        <f t="shared" si="23"/>
        <v>0</v>
      </c>
      <c r="T83" s="1">
        <f t="shared" si="15"/>
        <v>0</v>
      </c>
      <c r="U83" s="1">
        <f t="shared" si="16"/>
        <v>0</v>
      </c>
      <c r="V83" s="1">
        <f t="shared" si="17"/>
        <v>0</v>
      </c>
    </row>
    <row r="84" spans="1:22">
      <c r="A84" s="5">
        <v>39983</v>
      </c>
      <c r="B84" s="1"/>
      <c r="D84" s="1">
        <v>15</v>
      </c>
      <c r="E84" t="s">
        <v>107</v>
      </c>
      <c r="F84" t="s">
        <v>8</v>
      </c>
      <c r="G84" s="13" t="s">
        <v>543</v>
      </c>
      <c r="K84" s="1">
        <f t="shared" si="12"/>
        <v>0</v>
      </c>
      <c r="L84" s="1">
        <f t="shared" si="13"/>
        <v>0</v>
      </c>
      <c r="M84" s="1">
        <f t="shared" si="14"/>
        <v>0</v>
      </c>
      <c r="N84" s="1">
        <f t="shared" si="18"/>
        <v>0</v>
      </c>
      <c r="O84" s="1">
        <f t="shared" si="19"/>
        <v>0</v>
      </c>
      <c r="P84" s="1">
        <f t="shared" si="20"/>
        <v>0</v>
      </c>
      <c r="Q84" s="1">
        <f t="shared" si="21"/>
        <v>0</v>
      </c>
      <c r="R84" s="1">
        <f t="shared" si="22"/>
        <v>15</v>
      </c>
      <c r="S84" s="1">
        <f t="shared" si="23"/>
        <v>0</v>
      </c>
      <c r="T84" s="1">
        <f t="shared" si="15"/>
        <v>0</v>
      </c>
      <c r="U84" s="1">
        <f t="shared" si="16"/>
        <v>0</v>
      </c>
      <c r="V84" s="1">
        <f t="shared" si="17"/>
        <v>0</v>
      </c>
    </row>
    <row r="85" spans="1:22">
      <c r="A85" s="5">
        <v>39983</v>
      </c>
      <c r="B85" s="1"/>
      <c r="D85" s="1">
        <v>44.9</v>
      </c>
      <c r="E85" t="s">
        <v>20</v>
      </c>
      <c r="F85" t="s">
        <v>8</v>
      </c>
      <c r="G85" s="13" t="s">
        <v>164</v>
      </c>
      <c r="K85" s="1">
        <f t="shared" si="12"/>
        <v>44.9</v>
      </c>
      <c r="L85" s="1">
        <f t="shared" si="13"/>
        <v>0</v>
      </c>
      <c r="M85" s="1">
        <f t="shared" si="14"/>
        <v>0</v>
      </c>
      <c r="N85" s="1">
        <f t="shared" si="18"/>
        <v>0</v>
      </c>
      <c r="O85" s="1">
        <f t="shared" si="19"/>
        <v>0</v>
      </c>
      <c r="P85" s="1">
        <f t="shared" si="20"/>
        <v>0</v>
      </c>
      <c r="Q85" s="1">
        <f t="shared" si="21"/>
        <v>0</v>
      </c>
      <c r="R85" s="1">
        <f t="shared" si="22"/>
        <v>44.9</v>
      </c>
      <c r="S85" s="1">
        <f t="shared" si="23"/>
        <v>0</v>
      </c>
      <c r="T85" s="1">
        <f t="shared" si="15"/>
        <v>0</v>
      </c>
      <c r="U85" s="1">
        <f t="shared" si="16"/>
        <v>0</v>
      </c>
      <c r="V85" s="1">
        <f t="shared" si="17"/>
        <v>0</v>
      </c>
    </row>
    <row r="86" spans="1:22">
      <c r="A86" s="5">
        <v>39986</v>
      </c>
      <c r="B86" s="1"/>
      <c r="D86" s="1">
        <v>24.9</v>
      </c>
      <c r="E86" t="s">
        <v>20</v>
      </c>
      <c r="F86" t="s">
        <v>6</v>
      </c>
      <c r="G86" s="13" t="s">
        <v>158</v>
      </c>
      <c r="H86">
        <v>951</v>
      </c>
      <c r="K86" s="1">
        <f t="shared" si="12"/>
        <v>24.9</v>
      </c>
      <c r="L86" s="1">
        <f t="shared" si="13"/>
        <v>0</v>
      </c>
      <c r="M86" s="1">
        <f t="shared" si="14"/>
        <v>0</v>
      </c>
      <c r="N86" s="1">
        <f t="shared" si="18"/>
        <v>0</v>
      </c>
      <c r="O86" s="1">
        <f t="shared" si="19"/>
        <v>24.9</v>
      </c>
      <c r="P86" s="1">
        <f t="shared" si="20"/>
        <v>0</v>
      </c>
      <c r="Q86" s="1">
        <f t="shared" si="21"/>
        <v>0</v>
      </c>
      <c r="R86" s="1">
        <f t="shared" si="22"/>
        <v>0</v>
      </c>
      <c r="S86" s="1">
        <f t="shared" si="23"/>
        <v>0</v>
      </c>
      <c r="T86" s="1">
        <f t="shared" si="15"/>
        <v>0</v>
      </c>
      <c r="U86" s="1">
        <f t="shared" si="16"/>
        <v>0</v>
      </c>
      <c r="V86" s="1">
        <f t="shared" si="17"/>
        <v>0</v>
      </c>
    </row>
    <row r="87" spans="1:22">
      <c r="A87" s="5">
        <v>39986</v>
      </c>
      <c r="B87" s="1"/>
      <c r="D87" s="1">
        <v>24.9</v>
      </c>
      <c r="E87" t="s">
        <v>20</v>
      </c>
      <c r="F87" t="s">
        <v>6</v>
      </c>
      <c r="G87" s="13" t="s">
        <v>411</v>
      </c>
      <c r="H87">
        <v>2357</v>
      </c>
      <c r="K87" s="1">
        <f t="shared" si="12"/>
        <v>24.9</v>
      </c>
      <c r="L87" s="1">
        <f t="shared" si="13"/>
        <v>0</v>
      </c>
      <c r="M87" s="1">
        <f t="shared" si="14"/>
        <v>0</v>
      </c>
      <c r="N87" s="1">
        <f t="shared" si="18"/>
        <v>0</v>
      </c>
      <c r="O87" s="1">
        <f t="shared" si="19"/>
        <v>24.9</v>
      </c>
      <c r="P87" s="1">
        <f t="shared" si="20"/>
        <v>0</v>
      </c>
      <c r="Q87" s="1">
        <f t="shared" si="21"/>
        <v>0</v>
      </c>
      <c r="R87" s="1">
        <f t="shared" si="22"/>
        <v>0</v>
      </c>
      <c r="S87" s="1">
        <f t="shared" si="23"/>
        <v>0</v>
      </c>
      <c r="T87" s="1">
        <f t="shared" si="15"/>
        <v>0</v>
      </c>
      <c r="U87" s="1">
        <f t="shared" si="16"/>
        <v>0</v>
      </c>
      <c r="V87" s="1">
        <f t="shared" si="17"/>
        <v>0</v>
      </c>
    </row>
    <row r="88" spans="1:22">
      <c r="A88" s="5">
        <v>39981</v>
      </c>
      <c r="B88" s="1"/>
      <c r="D88" s="1">
        <v>24.9</v>
      </c>
      <c r="E88" t="s">
        <v>20</v>
      </c>
      <c r="F88" t="s">
        <v>5</v>
      </c>
      <c r="G88" s="13" t="s">
        <v>64</v>
      </c>
      <c r="K88" s="1">
        <f t="shared" si="12"/>
        <v>24.9</v>
      </c>
      <c r="L88" s="1">
        <f t="shared" si="13"/>
        <v>0</v>
      </c>
      <c r="M88" s="1">
        <f t="shared" si="14"/>
        <v>0</v>
      </c>
      <c r="N88" s="1">
        <f t="shared" si="18"/>
        <v>0</v>
      </c>
      <c r="O88" s="1">
        <f t="shared" si="19"/>
        <v>0</v>
      </c>
      <c r="P88" s="1">
        <f t="shared" si="20"/>
        <v>24.9</v>
      </c>
      <c r="Q88" s="1">
        <f t="shared" si="21"/>
        <v>0</v>
      </c>
      <c r="R88" s="1">
        <f t="shared" si="22"/>
        <v>0</v>
      </c>
      <c r="S88" s="1">
        <f t="shared" si="23"/>
        <v>0</v>
      </c>
      <c r="T88" s="1">
        <f t="shared" si="15"/>
        <v>0</v>
      </c>
      <c r="U88" s="1">
        <f t="shared" si="16"/>
        <v>0</v>
      </c>
      <c r="V88" s="1">
        <f t="shared" si="17"/>
        <v>0</v>
      </c>
    </row>
    <row r="89" spans="1:22">
      <c r="A89" s="5">
        <v>39983</v>
      </c>
      <c r="B89" s="1"/>
      <c r="D89" s="1">
        <v>24.9</v>
      </c>
      <c r="E89" t="s">
        <v>20</v>
      </c>
      <c r="F89" t="s">
        <v>7</v>
      </c>
      <c r="G89" s="13" t="s">
        <v>544</v>
      </c>
      <c r="H89" s="13"/>
      <c r="K89" s="1">
        <f t="shared" si="12"/>
        <v>24.9</v>
      </c>
      <c r="L89" s="1">
        <f t="shared" si="13"/>
        <v>0</v>
      </c>
      <c r="M89" s="1">
        <f t="shared" si="14"/>
        <v>0</v>
      </c>
      <c r="N89" s="1">
        <f t="shared" si="18"/>
        <v>24.9</v>
      </c>
      <c r="O89" s="1">
        <f t="shared" si="19"/>
        <v>0</v>
      </c>
      <c r="P89" s="1">
        <f t="shared" si="20"/>
        <v>0</v>
      </c>
      <c r="Q89" s="1">
        <f t="shared" si="21"/>
        <v>0</v>
      </c>
      <c r="R89" s="1">
        <f t="shared" si="22"/>
        <v>0</v>
      </c>
      <c r="S89" s="1">
        <f t="shared" si="23"/>
        <v>0</v>
      </c>
      <c r="T89" s="1">
        <f t="shared" si="15"/>
        <v>0</v>
      </c>
      <c r="U89" s="1">
        <f t="shared" si="16"/>
        <v>0</v>
      </c>
      <c r="V89" s="1">
        <f t="shared" si="17"/>
        <v>0</v>
      </c>
    </row>
    <row r="90" spans="1:22">
      <c r="A90" s="5">
        <v>39983</v>
      </c>
      <c r="B90" s="1">
        <v>30</v>
      </c>
      <c r="C90" t="s">
        <v>505</v>
      </c>
      <c r="D90" s="1">
        <v>24.9</v>
      </c>
      <c r="E90" t="s">
        <v>20</v>
      </c>
      <c r="F90" t="s">
        <v>7</v>
      </c>
      <c r="G90" s="13" t="s">
        <v>103</v>
      </c>
      <c r="K90" s="1">
        <f t="shared" si="12"/>
        <v>24.9</v>
      </c>
      <c r="L90" s="1">
        <f t="shared" si="13"/>
        <v>0</v>
      </c>
      <c r="M90" s="1">
        <f t="shared" si="14"/>
        <v>0</v>
      </c>
      <c r="N90" s="1">
        <f t="shared" si="18"/>
        <v>24.9</v>
      </c>
      <c r="O90" s="1">
        <f t="shared" si="19"/>
        <v>0</v>
      </c>
      <c r="P90" s="1">
        <f t="shared" si="20"/>
        <v>0</v>
      </c>
      <c r="Q90" s="1">
        <f t="shared" si="21"/>
        <v>0</v>
      </c>
      <c r="R90" s="1">
        <f t="shared" si="22"/>
        <v>0</v>
      </c>
      <c r="S90" s="1">
        <f t="shared" si="23"/>
        <v>0</v>
      </c>
      <c r="T90" s="1">
        <f t="shared" si="15"/>
        <v>0</v>
      </c>
      <c r="U90" s="1">
        <f t="shared" si="16"/>
        <v>0</v>
      </c>
      <c r="V90" s="1">
        <f t="shared" si="17"/>
        <v>0</v>
      </c>
    </row>
    <row r="91" spans="1:22">
      <c r="A91" s="5">
        <v>39983</v>
      </c>
      <c r="B91" s="1"/>
      <c r="D91" s="1">
        <v>30</v>
      </c>
      <c r="E91" t="s">
        <v>56</v>
      </c>
      <c r="F91" t="s">
        <v>7</v>
      </c>
      <c r="G91" s="13" t="s">
        <v>103</v>
      </c>
      <c r="K91" s="1">
        <f>IF(E91="lojas",D91,0)</f>
        <v>0</v>
      </c>
      <c r="L91" s="1">
        <f>IF(E91="lanhouse",D91,0)</f>
        <v>0</v>
      </c>
      <c r="M91" s="1">
        <f>IF(E91="celular",D91,0)</f>
        <v>0</v>
      </c>
      <c r="N91" s="1">
        <f>IF(F91="caixa",D91,0)</f>
        <v>30</v>
      </c>
      <c r="O91" s="1">
        <f>IF(F91="bb",D91,0)</f>
        <v>0</v>
      </c>
      <c r="P91" s="1">
        <f>IF(F91="bradesco",D91,0)</f>
        <v>0</v>
      </c>
      <c r="Q91" s="1">
        <f>IF(F91="banco real",D91,0)</f>
        <v>0</v>
      </c>
      <c r="R91" s="1">
        <f>IF(F91="itau",D91,0)</f>
        <v>0</v>
      </c>
      <c r="S91" s="1">
        <f>IF(F91="pseg",D91,0)</f>
        <v>0</v>
      </c>
      <c r="T91" s="1">
        <f>IF(C91="pessoal",B91,0)</f>
        <v>0</v>
      </c>
      <c r="U91" s="1">
        <f>IF(E91="dominios",D91,0)</f>
        <v>30</v>
      </c>
      <c r="V91" s="1">
        <f>IF(C91="publicidade",B91,0)</f>
        <v>0</v>
      </c>
    </row>
    <row r="92" spans="1:22">
      <c r="A92" s="5">
        <v>39983</v>
      </c>
      <c r="B92" s="1"/>
      <c r="D92" s="1">
        <v>355</v>
      </c>
      <c r="E92" t="s">
        <v>20</v>
      </c>
      <c r="F92" t="s">
        <v>33</v>
      </c>
      <c r="G92" s="13" t="s">
        <v>33</v>
      </c>
      <c r="K92" s="1">
        <f t="shared" si="12"/>
        <v>355</v>
      </c>
      <c r="L92" s="1">
        <f t="shared" si="13"/>
        <v>0</v>
      </c>
      <c r="M92" s="1">
        <f t="shared" si="14"/>
        <v>0</v>
      </c>
      <c r="N92" s="1">
        <f t="shared" si="18"/>
        <v>0</v>
      </c>
      <c r="O92" s="1">
        <f t="shared" si="19"/>
        <v>0</v>
      </c>
      <c r="P92" s="1">
        <f t="shared" si="20"/>
        <v>0</v>
      </c>
      <c r="Q92" s="1">
        <f t="shared" si="21"/>
        <v>0</v>
      </c>
      <c r="R92" s="1">
        <f t="shared" si="22"/>
        <v>0</v>
      </c>
      <c r="S92" s="1">
        <f t="shared" si="23"/>
        <v>355</v>
      </c>
      <c r="T92" s="1">
        <f t="shared" si="15"/>
        <v>0</v>
      </c>
      <c r="U92" s="1">
        <f t="shared" si="16"/>
        <v>0</v>
      </c>
      <c r="V92" s="1">
        <f t="shared" si="17"/>
        <v>0</v>
      </c>
    </row>
    <row r="93" spans="1:22">
      <c r="A93" s="5">
        <v>39986</v>
      </c>
      <c r="B93" s="1"/>
      <c r="D93" s="1">
        <v>23.9</v>
      </c>
      <c r="E93" t="s">
        <v>20</v>
      </c>
      <c r="F93" t="s">
        <v>6</v>
      </c>
      <c r="G93" s="13" t="s">
        <v>111</v>
      </c>
      <c r="K93" s="1">
        <f t="shared" si="12"/>
        <v>23.9</v>
      </c>
      <c r="L93" s="1">
        <f t="shared" si="13"/>
        <v>0</v>
      </c>
      <c r="M93" s="1">
        <f t="shared" si="14"/>
        <v>0</v>
      </c>
      <c r="N93" s="1">
        <f t="shared" si="18"/>
        <v>0</v>
      </c>
      <c r="O93" s="1">
        <f t="shared" si="19"/>
        <v>23.9</v>
      </c>
      <c r="P93" s="1">
        <f t="shared" si="20"/>
        <v>0</v>
      </c>
      <c r="Q93" s="1">
        <f t="shared" si="21"/>
        <v>0</v>
      </c>
      <c r="R93" s="1">
        <f t="shared" si="22"/>
        <v>0</v>
      </c>
      <c r="S93" s="1">
        <f t="shared" si="23"/>
        <v>0</v>
      </c>
      <c r="T93" s="1">
        <f t="shared" si="15"/>
        <v>0</v>
      </c>
      <c r="U93" s="1">
        <f t="shared" si="16"/>
        <v>0</v>
      </c>
      <c r="V93" s="1">
        <f t="shared" si="17"/>
        <v>0</v>
      </c>
    </row>
    <row r="94" spans="1:22">
      <c r="A94" s="5">
        <v>39986</v>
      </c>
      <c r="B94" s="1"/>
      <c r="D94" s="1">
        <v>11.9</v>
      </c>
      <c r="E94" t="s">
        <v>20</v>
      </c>
      <c r="F94" t="s">
        <v>5</v>
      </c>
      <c r="G94" s="13" t="s">
        <v>197</v>
      </c>
      <c r="K94" s="1">
        <f t="shared" si="12"/>
        <v>11.9</v>
      </c>
      <c r="L94" s="1">
        <f t="shared" si="13"/>
        <v>0</v>
      </c>
      <c r="M94" s="1">
        <f t="shared" si="14"/>
        <v>0</v>
      </c>
      <c r="N94" s="1">
        <f t="shared" si="18"/>
        <v>0</v>
      </c>
      <c r="O94" s="1">
        <f t="shared" si="19"/>
        <v>0</v>
      </c>
      <c r="P94" s="1">
        <f t="shared" si="20"/>
        <v>11.9</v>
      </c>
      <c r="Q94" s="1">
        <f t="shared" si="21"/>
        <v>0</v>
      </c>
      <c r="R94" s="1">
        <f t="shared" si="22"/>
        <v>0</v>
      </c>
      <c r="S94" s="1">
        <f t="shared" si="23"/>
        <v>0</v>
      </c>
      <c r="T94" s="1">
        <f t="shared" si="15"/>
        <v>0</v>
      </c>
      <c r="U94" s="1">
        <f t="shared" si="16"/>
        <v>0</v>
      </c>
      <c r="V94" s="1">
        <f t="shared" si="17"/>
        <v>0</v>
      </c>
    </row>
    <row r="95" spans="1:22">
      <c r="A95" s="5">
        <v>39986</v>
      </c>
      <c r="B95" s="1"/>
      <c r="D95" s="1">
        <v>24</v>
      </c>
      <c r="E95" t="s">
        <v>20</v>
      </c>
      <c r="F95" t="s">
        <v>7</v>
      </c>
      <c r="G95" s="13" t="s">
        <v>117</v>
      </c>
      <c r="H95" t="s">
        <v>545</v>
      </c>
      <c r="K95" s="1">
        <f t="shared" si="12"/>
        <v>24</v>
      </c>
      <c r="L95" s="1">
        <f t="shared" si="13"/>
        <v>0</v>
      </c>
      <c r="M95" s="1">
        <f t="shared" si="14"/>
        <v>0</v>
      </c>
      <c r="N95" s="1">
        <f t="shared" si="18"/>
        <v>24</v>
      </c>
      <c r="O95" s="1">
        <f t="shared" si="19"/>
        <v>0</v>
      </c>
      <c r="P95" s="1">
        <f t="shared" si="20"/>
        <v>0</v>
      </c>
      <c r="Q95" s="1">
        <f t="shared" si="21"/>
        <v>0</v>
      </c>
      <c r="R95" s="1">
        <f t="shared" si="22"/>
        <v>0</v>
      </c>
      <c r="S95" s="1">
        <f t="shared" si="23"/>
        <v>0</v>
      </c>
      <c r="T95" s="1">
        <f t="shared" si="15"/>
        <v>0</v>
      </c>
      <c r="U95" s="1">
        <f t="shared" si="16"/>
        <v>0</v>
      </c>
      <c r="V95" s="1">
        <f t="shared" si="17"/>
        <v>0</v>
      </c>
    </row>
    <row r="96" spans="1:22">
      <c r="A96" s="5">
        <v>39986</v>
      </c>
      <c r="B96" s="1"/>
      <c r="D96" s="1">
        <v>24.9</v>
      </c>
      <c r="E96" t="s">
        <v>20</v>
      </c>
      <c r="F96" t="s">
        <v>8</v>
      </c>
      <c r="G96" s="13" t="s">
        <v>108</v>
      </c>
      <c r="K96" s="1">
        <f t="shared" si="12"/>
        <v>24.9</v>
      </c>
      <c r="L96" s="1">
        <f t="shared" si="13"/>
        <v>0</v>
      </c>
      <c r="M96" s="1">
        <f t="shared" si="14"/>
        <v>0</v>
      </c>
      <c r="N96" s="1">
        <f t="shared" si="18"/>
        <v>0</v>
      </c>
      <c r="O96" s="1">
        <f t="shared" si="19"/>
        <v>0</v>
      </c>
      <c r="P96" s="1">
        <f t="shared" si="20"/>
        <v>0</v>
      </c>
      <c r="Q96" s="1">
        <f t="shared" si="21"/>
        <v>0</v>
      </c>
      <c r="R96" s="1">
        <f t="shared" si="22"/>
        <v>24.9</v>
      </c>
      <c r="S96" s="1">
        <f t="shared" si="23"/>
        <v>0</v>
      </c>
      <c r="T96" s="1">
        <f t="shared" si="15"/>
        <v>0</v>
      </c>
      <c r="U96" s="1">
        <f t="shared" si="16"/>
        <v>0</v>
      </c>
      <c r="V96" s="1">
        <f t="shared" si="17"/>
        <v>0</v>
      </c>
    </row>
    <row r="97" spans="1:22">
      <c r="A97" s="5">
        <v>39982</v>
      </c>
      <c r="B97" s="1"/>
      <c r="D97" s="1">
        <v>25</v>
      </c>
      <c r="E97" t="s">
        <v>20</v>
      </c>
      <c r="F97" t="s">
        <v>8</v>
      </c>
      <c r="G97" s="13" t="s">
        <v>203</v>
      </c>
      <c r="K97" s="1">
        <f t="shared" si="12"/>
        <v>25</v>
      </c>
      <c r="L97" s="1">
        <f t="shared" si="13"/>
        <v>0</v>
      </c>
      <c r="M97" s="1">
        <f t="shared" si="14"/>
        <v>0</v>
      </c>
      <c r="N97" s="1">
        <f t="shared" si="18"/>
        <v>0</v>
      </c>
      <c r="O97" s="1">
        <f t="shared" si="19"/>
        <v>0</v>
      </c>
      <c r="P97" s="1">
        <f t="shared" si="20"/>
        <v>0</v>
      </c>
      <c r="Q97" s="1">
        <f t="shared" si="21"/>
        <v>0</v>
      </c>
      <c r="R97" s="1">
        <f t="shared" si="22"/>
        <v>25</v>
      </c>
      <c r="S97" s="1">
        <f t="shared" si="23"/>
        <v>0</v>
      </c>
      <c r="T97" s="1">
        <f t="shared" si="15"/>
        <v>0</v>
      </c>
      <c r="U97" s="1">
        <f t="shared" si="16"/>
        <v>0</v>
      </c>
      <c r="V97" s="1">
        <f t="shared" si="17"/>
        <v>0</v>
      </c>
    </row>
    <row r="98" spans="1:22">
      <c r="A98" s="5">
        <v>39986</v>
      </c>
      <c r="B98" s="1"/>
      <c r="D98" s="1">
        <v>40</v>
      </c>
      <c r="E98" t="s">
        <v>107</v>
      </c>
      <c r="F98" t="s">
        <v>5</v>
      </c>
      <c r="G98" s="13" t="s">
        <v>82</v>
      </c>
      <c r="K98" s="1">
        <f t="shared" si="12"/>
        <v>0</v>
      </c>
      <c r="L98" s="1">
        <f t="shared" si="13"/>
        <v>0</v>
      </c>
      <c r="M98" s="1">
        <f t="shared" si="14"/>
        <v>0</v>
      </c>
      <c r="N98" s="1">
        <f t="shared" si="18"/>
        <v>0</v>
      </c>
      <c r="O98" s="1">
        <f t="shared" si="19"/>
        <v>0</v>
      </c>
      <c r="P98" s="1">
        <f t="shared" si="20"/>
        <v>40</v>
      </c>
      <c r="Q98" s="1">
        <f t="shared" si="21"/>
        <v>0</v>
      </c>
      <c r="R98" s="1">
        <f t="shared" si="22"/>
        <v>0</v>
      </c>
      <c r="S98" s="1">
        <f t="shared" si="23"/>
        <v>0</v>
      </c>
      <c r="T98" s="1">
        <f t="shared" si="15"/>
        <v>0</v>
      </c>
      <c r="U98" s="1">
        <f t="shared" si="16"/>
        <v>0</v>
      </c>
      <c r="V98" s="1">
        <f t="shared" si="17"/>
        <v>0</v>
      </c>
    </row>
    <row r="99" spans="1:22">
      <c r="A99" s="5">
        <v>39986</v>
      </c>
      <c r="B99" s="1">
        <v>60</v>
      </c>
      <c r="C99" t="s">
        <v>56</v>
      </c>
      <c r="D99" s="1">
        <v>24.9</v>
      </c>
      <c r="E99" t="s">
        <v>20</v>
      </c>
      <c r="F99" t="s">
        <v>7</v>
      </c>
      <c r="G99" s="13" t="s">
        <v>485</v>
      </c>
      <c r="K99" s="1">
        <f t="shared" si="12"/>
        <v>24.9</v>
      </c>
      <c r="L99" s="1">
        <f t="shared" si="13"/>
        <v>0</v>
      </c>
      <c r="M99" s="1">
        <f t="shared" si="14"/>
        <v>0</v>
      </c>
      <c r="N99" s="1">
        <f t="shared" si="18"/>
        <v>24.9</v>
      </c>
      <c r="O99" s="1">
        <f t="shared" si="19"/>
        <v>0</v>
      </c>
      <c r="P99" s="1">
        <f t="shared" si="20"/>
        <v>0</v>
      </c>
      <c r="Q99" s="1">
        <f t="shared" si="21"/>
        <v>0</v>
      </c>
      <c r="R99" s="1">
        <f t="shared" si="22"/>
        <v>0</v>
      </c>
      <c r="S99" s="1">
        <f t="shared" si="23"/>
        <v>0</v>
      </c>
      <c r="T99" s="1">
        <f t="shared" si="15"/>
        <v>0</v>
      </c>
      <c r="U99" s="1">
        <f t="shared" si="16"/>
        <v>0</v>
      </c>
      <c r="V99" s="1">
        <f t="shared" si="17"/>
        <v>0</v>
      </c>
    </row>
    <row r="100" spans="1:22">
      <c r="A100" s="5">
        <v>39986</v>
      </c>
      <c r="B100" s="1">
        <v>152</v>
      </c>
      <c r="C100" t="s">
        <v>45</v>
      </c>
      <c r="D100" s="1">
        <v>15</v>
      </c>
      <c r="E100" t="s">
        <v>107</v>
      </c>
      <c r="F100" t="s">
        <v>7</v>
      </c>
      <c r="G100" s="16" t="s">
        <v>485</v>
      </c>
      <c r="K100" s="1">
        <f t="shared" si="12"/>
        <v>0</v>
      </c>
      <c r="L100" s="1">
        <f t="shared" si="13"/>
        <v>0</v>
      </c>
      <c r="M100" s="1">
        <f t="shared" si="14"/>
        <v>0</v>
      </c>
      <c r="N100" s="1">
        <f t="shared" si="18"/>
        <v>15</v>
      </c>
      <c r="O100" s="1">
        <f t="shared" si="19"/>
        <v>0</v>
      </c>
      <c r="P100" s="1">
        <f t="shared" si="20"/>
        <v>0</v>
      </c>
      <c r="Q100" s="1">
        <f t="shared" si="21"/>
        <v>0</v>
      </c>
      <c r="R100" s="1">
        <f t="shared" si="22"/>
        <v>0</v>
      </c>
      <c r="S100" s="1">
        <f t="shared" si="23"/>
        <v>0</v>
      </c>
      <c r="T100" s="1">
        <f t="shared" si="15"/>
        <v>0</v>
      </c>
      <c r="U100" s="1">
        <f t="shared" si="16"/>
        <v>0</v>
      </c>
      <c r="V100" s="1">
        <f t="shared" si="17"/>
        <v>0</v>
      </c>
    </row>
    <row r="101" spans="1:22">
      <c r="A101" s="5">
        <v>39987</v>
      </c>
      <c r="B101" s="1"/>
      <c r="D101" s="1">
        <v>19.899999999999999</v>
      </c>
      <c r="E101" t="s">
        <v>20</v>
      </c>
      <c r="F101" t="s">
        <v>8</v>
      </c>
      <c r="G101" s="16" t="s">
        <v>71</v>
      </c>
      <c r="K101" s="1">
        <f t="shared" si="12"/>
        <v>19.899999999999999</v>
      </c>
      <c r="L101" s="1">
        <f t="shared" si="13"/>
        <v>0</v>
      </c>
      <c r="M101" s="1">
        <f t="shared" si="14"/>
        <v>0</v>
      </c>
      <c r="N101" s="1">
        <f t="shared" si="18"/>
        <v>0</v>
      </c>
      <c r="O101" s="1">
        <f t="shared" si="19"/>
        <v>0</v>
      </c>
      <c r="P101" s="1">
        <f t="shared" si="20"/>
        <v>0</v>
      </c>
      <c r="Q101" s="1">
        <f t="shared" si="21"/>
        <v>0</v>
      </c>
      <c r="R101" s="1">
        <f t="shared" si="22"/>
        <v>19.899999999999999</v>
      </c>
      <c r="S101" s="1">
        <f t="shared" si="23"/>
        <v>0</v>
      </c>
      <c r="T101" s="1">
        <f t="shared" si="15"/>
        <v>0</v>
      </c>
      <c r="U101" s="1">
        <f t="shared" si="16"/>
        <v>0</v>
      </c>
      <c r="V101" s="1">
        <f t="shared" si="17"/>
        <v>0</v>
      </c>
    </row>
    <row r="102" spans="1:22">
      <c r="A102" s="5">
        <v>39987</v>
      </c>
      <c r="B102" s="1"/>
      <c r="D102" s="1">
        <v>24.9</v>
      </c>
      <c r="E102" t="s">
        <v>20</v>
      </c>
      <c r="F102" t="s">
        <v>6</v>
      </c>
      <c r="G102" s="13" t="s">
        <v>546</v>
      </c>
      <c r="K102" s="1">
        <f t="shared" si="12"/>
        <v>24.9</v>
      </c>
      <c r="L102" s="1">
        <f t="shared" si="13"/>
        <v>0</v>
      </c>
      <c r="M102" s="1">
        <f t="shared" si="14"/>
        <v>0</v>
      </c>
      <c r="N102" s="1">
        <f t="shared" si="18"/>
        <v>0</v>
      </c>
      <c r="O102" s="1">
        <f t="shared" si="19"/>
        <v>24.9</v>
      </c>
      <c r="P102" s="1">
        <f t="shared" si="20"/>
        <v>0</v>
      </c>
      <c r="Q102" s="1">
        <f t="shared" si="21"/>
        <v>0</v>
      </c>
      <c r="R102" s="1">
        <f t="shared" si="22"/>
        <v>0</v>
      </c>
      <c r="S102" s="1">
        <f t="shared" si="23"/>
        <v>0</v>
      </c>
      <c r="T102" s="1">
        <f t="shared" si="15"/>
        <v>0</v>
      </c>
      <c r="U102" s="1">
        <f t="shared" si="16"/>
        <v>0</v>
      </c>
      <c r="V102" s="1">
        <f t="shared" si="17"/>
        <v>0</v>
      </c>
    </row>
    <row r="103" spans="1:22">
      <c r="A103" s="5">
        <v>39981</v>
      </c>
      <c r="B103" s="1"/>
      <c r="D103" s="1">
        <v>50</v>
      </c>
      <c r="E103" t="s">
        <v>20</v>
      </c>
      <c r="F103" t="s">
        <v>6</v>
      </c>
      <c r="G103" s="13" t="s">
        <v>163</v>
      </c>
      <c r="K103" s="1">
        <f t="shared" si="12"/>
        <v>50</v>
      </c>
      <c r="L103" s="1">
        <f t="shared" si="13"/>
        <v>0</v>
      </c>
      <c r="M103" s="1">
        <f t="shared" si="14"/>
        <v>0</v>
      </c>
      <c r="N103" s="1">
        <f t="shared" si="18"/>
        <v>0</v>
      </c>
      <c r="O103" s="1">
        <f t="shared" si="19"/>
        <v>50</v>
      </c>
      <c r="P103" s="1">
        <f t="shared" si="20"/>
        <v>0</v>
      </c>
      <c r="Q103" s="1">
        <f t="shared" si="21"/>
        <v>0</v>
      </c>
      <c r="R103" s="1">
        <f t="shared" si="22"/>
        <v>0</v>
      </c>
      <c r="S103" s="1">
        <f t="shared" si="23"/>
        <v>0</v>
      </c>
      <c r="T103" s="1">
        <f t="shared" si="15"/>
        <v>0</v>
      </c>
      <c r="U103" s="1">
        <f t="shared" si="16"/>
        <v>0</v>
      </c>
      <c r="V103" s="1">
        <f t="shared" si="17"/>
        <v>0</v>
      </c>
    </row>
    <row r="104" spans="1:22">
      <c r="A104" s="5">
        <v>39988</v>
      </c>
      <c r="B104" s="1"/>
      <c r="D104" s="1">
        <v>24.9</v>
      </c>
      <c r="E104" t="s">
        <v>20</v>
      </c>
      <c r="F104" t="s">
        <v>6</v>
      </c>
      <c r="G104" s="13" t="s">
        <v>547</v>
      </c>
      <c r="K104" s="1">
        <f t="shared" si="12"/>
        <v>24.9</v>
      </c>
      <c r="L104" s="1">
        <f t="shared" si="13"/>
        <v>0</v>
      </c>
      <c r="M104" s="1">
        <f t="shared" si="14"/>
        <v>0</v>
      </c>
      <c r="N104" s="1">
        <f t="shared" si="18"/>
        <v>0</v>
      </c>
      <c r="O104" s="1">
        <f t="shared" si="19"/>
        <v>24.9</v>
      </c>
      <c r="P104" s="1">
        <f t="shared" si="20"/>
        <v>0</v>
      </c>
      <c r="Q104" s="1">
        <f t="shared" si="21"/>
        <v>0</v>
      </c>
      <c r="R104" s="1">
        <f t="shared" si="22"/>
        <v>0</v>
      </c>
      <c r="S104" s="1">
        <f t="shared" si="23"/>
        <v>0</v>
      </c>
      <c r="T104" s="1">
        <f t="shared" si="15"/>
        <v>0</v>
      </c>
      <c r="U104" s="1">
        <f t="shared" si="16"/>
        <v>0</v>
      </c>
      <c r="V104" s="1">
        <f t="shared" si="17"/>
        <v>0</v>
      </c>
    </row>
    <row r="105" spans="1:22">
      <c r="A105" s="5">
        <v>39987</v>
      </c>
      <c r="B105" s="1"/>
      <c r="D105" s="1">
        <v>64.900000000000006</v>
      </c>
      <c r="E105" t="s">
        <v>20</v>
      </c>
      <c r="F105" t="s">
        <v>6</v>
      </c>
      <c r="G105" s="13" t="s">
        <v>318</v>
      </c>
      <c r="K105" s="1">
        <f t="shared" si="12"/>
        <v>64.900000000000006</v>
      </c>
      <c r="L105" s="1">
        <f t="shared" si="13"/>
        <v>0</v>
      </c>
      <c r="M105" s="1">
        <f t="shared" si="14"/>
        <v>0</v>
      </c>
      <c r="N105" s="1">
        <f t="shared" si="18"/>
        <v>0</v>
      </c>
      <c r="O105" s="1">
        <f t="shared" si="19"/>
        <v>64.900000000000006</v>
      </c>
      <c r="P105" s="1">
        <f t="shared" si="20"/>
        <v>0</v>
      </c>
      <c r="Q105" s="1">
        <f t="shared" si="21"/>
        <v>0</v>
      </c>
      <c r="R105" s="1">
        <f t="shared" si="22"/>
        <v>0</v>
      </c>
      <c r="S105" s="1">
        <f t="shared" si="23"/>
        <v>0</v>
      </c>
      <c r="T105" s="1">
        <f t="shared" si="15"/>
        <v>0</v>
      </c>
      <c r="U105" s="1">
        <f t="shared" si="16"/>
        <v>0</v>
      </c>
      <c r="V105" s="1">
        <f t="shared" si="17"/>
        <v>0</v>
      </c>
    </row>
    <row r="106" spans="1:22">
      <c r="A106" s="5">
        <v>39988</v>
      </c>
      <c r="B106" s="1"/>
      <c r="D106" s="1">
        <v>15</v>
      </c>
      <c r="E106" t="s">
        <v>107</v>
      </c>
      <c r="F106" t="s">
        <v>8</v>
      </c>
      <c r="G106" s="13" t="s">
        <v>495</v>
      </c>
      <c r="K106" s="1">
        <f t="shared" si="12"/>
        <v>0</v>
      </c>
      <c r="L106" s="1">
        <f t="shared" si="13"/>
        <v>0</v>
      </c>
      <c r="M106" s="1">
        <f t="shared" si="14"/>
        <v>0</v>
      </c>
      <c r="N106" s="1">
        <f t="shared" si="18"/>
        <v>0</v>
      </c>
      <c r="O106" s="1">
        <f t="shared" si="19"/>
        <v>0</v>
      </c>
      <c r="P106" s="1">
        <f t="shared" si="20"/>
        <v>0</v>
      </c>
      <c r="Q106" s="1">
        <f t="shared" si="21"/>
        <v>0</v>
      </c>
      <c r="R106" s="1">
        <f t="shared" si="22"/>
        <v>15</v>
      </c>
      <c r="S106" s="1">
        <f t="shared" si="23"/>
        <v>0</v>
      </c>
      <c r="T106" s="1">
        <f t="shared" si="15"/>
        <v>0</v>
      </c>
      <c r="U106" s="1">
        <f t="shared" si="16"/>
        <v>0</v>
      </c>
      <c r="V106" s="1">
        <f t="shared" si="17"/>
        <v>0</v>
      </c>
    </row>
    <row r="107" spans="1:22">
      <c r="A107" s="5">
        <v>39988</v>
      </c>
      <c r="B107" s="1"/>
      <c r="D107" s="1">
        <v>30.9</v>
      </c>
      <c r="E107" t="s">
        <v>20</v>
      </c>
      <c r="F107" t="s">
        <v>8</v>
      </c>
      <c r="G107" s="13" t="s">
        <v>64</v>
      </c>
      <c r="K107" s="1">
        <f t="shared" si="12"/>
        <v>30.9</v>
      </c>
      <c r="L107" s="1">
        <f t="shared" si="13"/>
        <v>0</v>
      </c>
      <c r="M107" s="1">
        <f t="shared" si="14"/>
        <v>0</v>
      </c>
      <c r="N107" s="1">
        <f t="shared" si="18"/>
        <v>0</v>
      </c>
      <c r="O107" s="1">
        <f t="shared" si="19"/>
        <v>0</v>
      </c>
      <c r="P107" s="1">
        <f t="shared" si="20"/>
        <v>0</v>
      </c>
      <c r="Q107" s="1">
        <f t="shared" si="21"/>
        <v>0</v>
      </c>
      <c r="R107" s="1">
        <f t="shared" si="22"/>
        <v>30.9</v>
      </c>
      <c r="S107" s="1">
        <f t="shared" si="23"/>
        <v>0</v>
      </c>
      <c r="T107" s="1">
        <f t="shared" si="15"/>
        <v>0</v>
      </c>
      <c r="U107" s="1">
        <f t="shared" si="16"/>
        <v>0</v>
      </c>
      <c r="V107" s="1">
        <f t="shared" si="17"/>
        <v>0</v>
      </c>
    </row>
    <row r="108" spans="1:22">
      <c r="A108" s="5">
        <v>39988</v>
      </c>
      <c r="B108" s="1"/>
      <c r="D108" s="1">
        <v>44.9</v>
      </c>
      <c r="E108" t="s">
        <v>20</v>
      </c>
      <c r="F108" t="s">
        <v>5</v>
      </c>
      <c r="G108" s="13" t="s">
        <v>277</v>
      </c>
      <c r="K108" s="1">
        <f t="shared" si="12"/>
        <v>44.9</v>
      </c>
      <c r="L108" s="1">
        <f t="shared" si="13"/>
        <v>0</v>
      </c>
      <c r="M108" s="1">
        <f t="shared" si="14"/>
        <v>0</v>
      </c>
      <c r="N108" s="1">
        <f t="shared" si="18"/>
        <v>0</v>
      </c>
      <c r="O108" s="1">
        <f t="shared" si="19"/>
        <v>0</v>
      </c>
      <c r="P108" s="1">
        <f t="shared" si="20"/>
        <v>44.9</v>
      </c>
      <c r="Q108" s="1">
        <f t="shared" si="21"/>
        <v>0</v>
      </c>
      <c r="R108" s="1">
        <f t="shared" si="22"/>
        <v>0</v>
      </c>
      <c r="S108" s="1">
        <f t="shared" si="23"/>
        <v>0</v>
      </c>
      <c r="T108" s="1">
        <f t="shared" si="15"/>
        <v>0</v>
      </c>
      <c r="U108" s="1">
        <f t="shared" si="16"/>
        <v>0</v>
      </c>
      <c r="V108" s="1">
        <f t="shared" si="17"/>
        <v>0</v>
      </c>
    </row>
    <row r="109" spans="1:22">
      <c r="A109" s="5">
        <v>39988</v>
      </c>
      <c r="B109" s="1"/>
      <c r="D109" s="1">
        <v>20</v>
      </c>
      <c r="E109" t="s">
        <v>20</v>
      </c>
      <c r="F109" t="s">
        <v>7</v>
      </c>
      <c r="G109" s="13" t="s">
        <v>118</v>
      </c>
      <c r="K109" s="1">
        <f t="shared" si="12"/>
        <v>20</v>
      </c>
      <c r="L109" s="1">
        <f t="shared" si="13"/>
        <v>0</v>
      </c>
      <c r="M109" s="1">
        <f t="shared" si="14"/>
        <v>0</v>
      </c>
      <c r="N109" s="1">
        <f t="shared" si="18"/>
        <v>20</v>
      </c>
      <c r="O109" s="1">
        <f t="shared" si="19"/>
        <v>0</v>
      </c>
      <c r="P109" s="1">
        <f t="shared" si="20"/>
        <v>0</v>
      </c>
      <c r="Q109" s="1">
        <f t="shared" si="21"/>
        <v>0</v>
      </c>
      <c r="R109" s="1">
        <f t="shared" si="22"/>
        <v>0</v>
      </c>
      <c r="S109" s="1">
        <f t="shared" si="23"/>
        <v>0</v>
      </c>
      <c r="T109" s="1">
        <f t="shared" si="15"/>
        <v>0</v>
      </c>
      <c r="U109" s="1">
        <f t="shared" si="16"/>
        <v>0</v>
      </c>
      <c r="V109" s="1">
        <f t="shared" si="17"/>
        <v>0</v>
      </c>
    </row>
    <row r="110" spans="1:22">
      <c r="A110" s="5">
        <v>39989</v>
      </c>
      <c r="B110" s="1"/>
      <c r="D110" s="1">
        <v>24.9</v>
      </c>
      <c r="E110" t="s">
        <v>20</v>
      </c>
      <c r="F110" t="s">
        <v>6</v>
      </c>
      <c r="G110" s="13" t="s">
        <v>379</v>
      </c>
      <c r="K110" s="1">
        <f t="shared" si="12"/>
        <v>24.9</v>
      </c>
      <c r="L110" s="1">
        <f t="shared" si="13"/>
        <v>0</v>
      </c>
      <c r="M110" s="1">
        <f t="shared" si="14"/>
        <v>0</v>
      </c>
      <c r="N110" s="1">
        <f>IF(G110="caixa",D110,0)</f>
        <v>0</v>
      </c>
      <c r="O110" s="1">
        <f>IF(G110="bb",D110,0)</f>
        <v>0</v>
      </c>
      <c r="P110" s="1">
        <f>IF(G110="bradesco",D110,0)</f>
        <v>0</v>
      </c>
      <c r="Q110" s="1">
        <f>IF(G110="banco real",D110,0)</f>
        <v>0</v>
      </c>
      <c r="R110" s="1">
        <f>IF(G110="itau",D110,0)</f>
        <v>0</v>
      </c>
      <c r="S110" s="1">
        <f>IF(G110="pseg",D110,0)</f>
        <v>0</v>
      </c>
      <c r="T110" s="1">
        <f t="shared" si="15"/>
        <v>0</v>
      </c>
      <c r="U110" s="1">
        <f t="shared" si="16"/>
        <v>0</v>
      </c>
      <c r="V110" s="1">
        <f t="shared" si="17"/>
        <v>0</v>
      </c>
    </row>
    <row r="111" spans="1:22">
      <c r="A111" s="5">
        <v>39989</v>
      </c>
      <c r="B111" s="1"/>
      <c r="D111" s="1">
        <v>24.9</v>
      </c>
      <c r="E111" t="s">
        <v>20</v>
      </c>
      <c r="F111" t="s">
        <v>6</v>
      </c>
      <c r="G111" s="13" t="s">
        <v>382</v>
      </c>
      <c r="K111" s="1">
        <f t="shared" si="12"/>
        <v>24.9</v>
      </c>
      <c r="L111" s="1">
        <f t="shared" si="13"/>
        <v>0</v>
      </c>
      <c r="M111" s="1">
        <f t="shared" si="14"/>
        <v>0</v>
      </c>
      <c r="N111" s="1">
        <f t="shared" si="18"/>
        <v>0</v>
      </c>
      <c r="O111" s="1">
        <f t="shared" si="19"/>
        <v>24.9</v>
      </c>
      <c r="P111" s="1">
        <f t="shared" si="20"/>
        <v>0</v>
      </c>
      <c r="Q111" s="1">
        <f t="shared" si="21"/>
        <v>0</v>
      </c>
      <c r="R111" s="1">
        <f t="shared" si="22"/>
        <v>0</v>
      </c>
      <c r="S111" s="1">
        <f t="shared" si="23"/>
        <v>0</v>
      </c>
      <c r="T111" s="1">
        <f t="shared" si="15"/>
        <v>0</v>
      </c>
      <c r="U111" s="1">
        <f t="shared" si="16"/>
        <v>0</v>
      </c>
      <c r="V111" s="1">
        <f t="shared" si="17"/>
        <v>0</v>
      </c>
    </row>
    <row r="112" spans="1:22">
      <c r="A112" s="5">
        <v>39989</v>
      </c>
      <c r="B112" s="1"/>
      <c r="D112" s="1">
        <v>30</v>
      </c>
      <c r="E112" t="s">
        <v>56</v>
      </c>
      <c r="F112" t="s">
        <v>6</v>
      </c>
      <c r="G112" s="23" t="s">
        <v>169</v>
      </c>
      <c r="K112" s="1">
        <f t="shared" si="12"/>
        <v>0</v>
      </c>
      <c r="L112" s="1">
        <f t="shared" si="13"/>
        <v>0</v>
      </c>
      <c r="M112" s="1">
        <f t="shared" si="14"/>
        <v>0</v>
      </c>
      <c r="N112" s="1">
        <f t="shared" si="18"/>
        <v>0</v>
      </c>
      <c r="O112" s="1">
        <f t="shared" si="19"/>
        <v>30</v>
      </c>
      <c r="P112" s="1">
        <f t="shared" si="20"/>
        <v>0</v>
      </c>
      <c r="Q112" s="1">
        <f t="shared" si="21"/>
        <v>0</v>
      </c>
      <c r="R112" s="1">
        <f t="shared" si="22"/>
        <v>0</v>
      </c>
      <c r="S112" s="1">
        <f t="shared" si="23"/>
        <v>0</v>
      </c>
      <c r="T112" s="1">
        <f t="shared" si="15"/>
        <v>0</v>
      </c>
      <c r="U112" s="1">
        <f t="shared" si="16"/>
        <v>30</v>
      </c>
      <c r="V112" s="1">
        <f t="shared" si="17"/>
        <v>0</v>
      </c>
    </row>
    <row r="113" spans="1:22">
      <c r="A113" s="5">
        <v>39989</v>
      </c>
      <c r="B113" s="1"/>
      <c r="D113" s="1">
        <v>24.9</v>
      </c>
      <c r="E113" t="s">
        <v>20</v>
      </c>
      <c r="F113" t="s">
        <v>5</v>
      </c>
      <c r="G113" s="13" t="s">
        <v>189</v>
      </c>
      <c r="K113" s="1">
        <f t="shared" si="12"/>
        <v>24.9</v>
      </c>
      <c r="L113" s="1">
        <f t="shared" si="13"/>
        <v>0</v>
      </c>
      <c r="M113" s="1">
        <f t="shared" si="14"/>
        <v>0</v>
      </c>
      <c r="N113" s="1">
        <f t="shared" si="18"/>
        <v>0</v>
      </c>
      <c r="O113" s="1">
        <f t="shared" si="19"/>
        <v>0</v>
      </c>
      <c r="P113" s="1">
        <f t="shared" si="20"/>
        <v>24.9</v>
      </c>
      <c r="Q113" s="1">
        <f t="shared" si="21"/>
        <v>0</v>
      </c>
      <c r="R113" s="1">
        <f t="shared" si="22"/>
        <v>0</v>
      </c>
      <c r="S113" s="1">
        <f t="shared" si="23"/>
        <v>0</v>
      </c>
      <c r="T113" s="1">
        <f t="shared" si="15"/>
        <v>0</v>
      </c>
      <c r="U113" s="1">
        <f t="shared" si="16"/>
        <v>0</v>
      </c>
      <c r="V113" s="1">
        <f t="shared" si="17"/>
        <v>0</v>
      </c>
    </row>
    <row r="114" spans="1:22">
      <c r="A114" s="5">
        <v>39991</v>
      </c>
      <c r="B114" s="1"/>
      <c r="D114" s="1">
        <v>25</v>
      </c>
      <c r="E114" t="s">
        <v>20</v>
      </c>
      <c r="F114" t="s">
        <v>5</v>
      </c>
      <c r="G114" s="13" t="s">
        <v>187</v>
      </c>
      <c r="K114" s="1">
        <f t="shared" si="12"/>
        <v>25</v>
      </c>
      <c r="L114" s="1">
        <f t="shared" si="13"/>
        <v>0</v>
      </c>
      <c r="M114" s="1">
        <f t="shared" si="14"/>
        <v>0</v>
      </c>
      <c r="N114" s="1">
        <f>IF(G114="caixa",D114,0)</f>
        <v>0</v>
      </c>
      <c r="O114" s="1">
        <f>IF(G114="bb",D114,0)</f>
        <v>0</v>
      </c>
      <c r="P114" s="1">
        <f>IF(G114="bradesco",D114,0)</f>
        <v>0</v>
      </c>
      <c r="Q114" s="1">
        <f>IF(G114="banco real",D114,0)</f>
        <v>0</v>
      </c>
      <c r="R114" s="1">
        <f>IF(G114="itau",D114,0)</f>
        <v>0</v>
      </c>
      <c r="S114" s="1">
        <f>IF(G114="pseg",D114,0)</f>
        <v>0</v>
      </c>
      <c r="T114" s="1">
        <f t="shared" si="15"/>
        <v>0</v>
      </c>
      <c r="U114" s="1">
        <f t="shared" si="16"/>
        <v>0</v>
      </c>
      <c r="V114" s="1">
        <f t="shared" si="17"/>
        <v>0</v>
      </c>
    </row>
    <row r="115" spans="1:22">
      <c r="A115" s="5">
        <v>39991</v>
      </c>
      <c r="B115" s="1"/>
      <c r="D115" s="1">
        <v>19.899999999999999</v>
      </c>
      <c r="E115" t="s">
        <v>20</v>
      </c>
      <c r="F115" t="s">
        <v>7</v>
      </c>
      <c r="G115" s="13" t="s">
        <v>306</v>
      </c>
      <c r="K115" s="1">
        <f t="shared" si="12"/>
        <v>19.899999999999999</v>
      </c>
      <c r="L115" s="1">
        <f t="shared" si="13"/>
        <v>0</v>
      </c>
      <c r="M115" s="1">
        <f t="shared" si="14"/>
        <v>0</v>
      </c>
      <c r="N115" s="1">
        <f t="shared" si="18"/>
        <v>19.899999999999999</v>
      </c>
      <c r="O115" s="1">
        <f t="shared" si="19"/>
        <v>0</v>
      </c>
      <c r="P115" s="1">
        <f t="shared" si="20"/>
        <v>0</v>
      </c>
      <c r="Q115" s="1">
        <f t="shared" si="21"/>
        <v>0</v>
      </c>
      <c r="R115" s="1">
        <f t="shared" si="22"/>
        <v>0</v>
      </c>
      <c r="S115" s="1">
        <f t="shared" si="23"/>
        <v>0</v>
      </c>
      <c r="T115" s="1">
        <f t="shared" si="15"/>
        <v>0</v>
      </c>
      <c r="U115" s="1">
        <f t="shared" si="16"/>
        <v>0</v>
      </c>
      <c r="V115" s="1">
        <f t="shared" si="17"/>
        <v>0</v>
      </c>
    </row>
    <row r="116" spans="1:22">
      <c r="A116" s="5">
        <v>39991</v>
      </c>
      <c r="B116" s="1"/>
      <c r="D116" s="1">
        <v>9.9</v>
      </c>
      <c r="E116" t="s">
        <v>20</v>
      </c>
      <c r="F116" t="s">
        <v>5</v>
      </c>
      <c r="G116" s="16" t="s">
        <v>205</v>
      </c>
      <c r="K116" s="1">
        <f t="shared" si="12"/>
        <v>9.9</v>
      </c>
      <c r="L116" s="1">
        <f t="shared" si="13"/>
        <v>0</v>
      </c>
      <c r="M116" s="1">
        <f t="shared" si="14"/>
        <v>0</v>
      </c>
      <c r="N116" s="1">
        <f t="shared" si="18"/>
        <v>0</v>
      </c>
      <c r="O116" s="1">
        <f t="shared" si="19"/>
        <v>0</v>
      </c>
      <c r="P116" s="1">
        <f t="shared" si="20"/>
        <v>9.9</v>
      </c>
      <c r="Q116" s="1">
        <f t="shared" si="21"/>
        <v>0</v>
      </c>
      <c r="R116" s="1">
        <f t="shared" si="22"/>
        <v>0</v>
      </c>
      <c r="S116" s="1">
        <f t="shared" si="23"/>
        <v>0</v>
      </c>
      <c r="T116" s="1">
        <f t="shared" si="15"/>
        <v>0</v>
      </c>
      <c r="U116" s="1">
        <f t="shared" si="16"/>
        <v>0</v>
      </c>
      <c r="V116" s="1">
        <f t="shared" si="17"/>
        <v>0</v>
      </c>
    </row>
    <row r="117" spans="1:22">
      <c r="A117" s="5">
        <v>39991</v>
      </c>
      <c r="B117" s="1"/>
      <c r="D117" s="1">
        <v>24.9</v>
      </c>
      <c r="E117" t="s">
        <v>20</v>
      </c>
      <c r="F117" t="s">
        <v>5</v>
      </c>
      <c r="G117" s="13" t="s">
        <v>302</v>
      </c>
      <c r="K117" s="1">
        <f t="shared" si="12"/>
        <v>24.9</v>
      </c>
      <c r="L117" s="1">
        <f t="shared" si="13"/>
        <v>0</v>
      </c>
      <c r="M117" s="1">
        <f t="shared" si="14"/>
        <v>0</v>
      </c>
      <c r="N117" s="1">
        <f t="shared" si="18"/>
        <v>0</v>
      </c>
      <c r="O117" s="1">
        <f t="shared" si="19"/>
        <v>0</v>
      </c>
      <c r="P117" s="1">
        <f t="shared" si="20"/>
        <v>24.9</v>
      </c>
      <c r="Q117" s="1">
        <f t="shared" si="21"/>
        <v>0</v>
      </c>
      <c r="R117" s="1">
        <f t="shared" si="22"/>
        <v>0</v>
      </c>
      <c r="S117" s="1">
        <f t="shared" si="23"/>
        <v>0</v>
      </c>
      <c r="T117" s="1">
        <f t="shared" si="15"/>
        <v>0</v>
      </c>
      <c r="U117" s="1">
        <f t="shared" si="16"/>
        <v>0</v>
      </c>
      <c r="V117" s="1">
        <f t="shared" si="17"/>
        <v>0</v>
      </c>
    </row>
    <row r="118" spans="1:22">
      <c r="A118" s="5">
        <v>39993</v>
      </c>
      <c r="B118" s="1"/>
      <c r="D118" s="1">
        <v>24.9</v>
      </c>
      <c r="E118" t="s">
        <v>20</v>
      </c>
      <c r="F118" t="s">
        <v>6</v>
      </c>
      <c r="G118" s="13" t="s">
        <v>119</v>
      </c>
      <c r="K118" s="1">
        <f t="shared" si="12"/>
        <v>24.9</v>
      </c>
      <c r="L118" s="1">
        <f t="shared" si="13"/>
        <v>0</v>
      </c>
      <c r="M118" s="1">
        <f t="shared" si="14"/>
        <v>0</v>
      </c>
      <c r="N118" s="1">
        <f t="shared" si="18"/>
        <v>0</v>
      </c>
      <c r="O118" s="1">
        <f t="shared" si="19"/>
        <v>24.9</v>
      </c>
      <c r="P118" s="1">
        <f t="shared" si="20"/>
        <v>0</v>
      </c>
      <c r="Q118" s="1">
        <f t="shared" si="21"/>
        <v>0</v>
      </c>
      <c r="R118" s="1">
        <f t="shared" si="22"/>
        <v>0</v>
      </c>
      <c r="S118" s="1">
        <f t="shared" si="23"/>
        <v>0</v>
      </c>
      <c r="T118" s="1">
        <f t="shared" si="15"/>
        <v>0</v>
      </c>
      <c r="U118" s="1">
        <f t="shared" si="16"/>
        <v>0</v>
      </c>
      <c r="V118" s="1">
        <f t="shared" si="17"/>
        <v>0</v>
      </c>
    </row>
    <row r="119" spans="1:22">
      <c r="A119" s="5">
        <v>39993</v>
      </c>
      <c r="B119" s="1"/>
      <c r="D119" s="1">
        <v>24.9</v>
      </c>
      <c r="E119" t="s">
        <v>20</v>
      </c>
      <c r="F119" t="s">
        <v>5</v>
      </c>
      <c r="G119" s="13" t="s">
        <v>488</v>
      </c>
      <c r="K119" s="1">
        <f t="shared" si="12"/>
        <v>24.9</v>
      </c>
      <c r="L119" s="1">
        <f t="shared" si="13"/>
        <v>0</v>
      </c>
      <c r="M119" s="1">
        <f t="shared" si="14"/>
        <v>0</v>
      </c>
      <c r="N119" s="1">
        <f t="shared" si="18"/>
        <v>0</v>
      </c>
      <c r="O119" s="1">
        <f t="shared" si="19"/>
        <v>0</v>
      </c>
      <c r="P119" s="1">
        <f t="shared" si="20"/>
        <v>24.9</v>
      </c>
      <c r="Q119" s="1">
        <f t="shared" si="21"/>
        <v>0</v>
      </c>
      <c r="R119" s="1">
        <f t="shared" si="22"/>
        <v>0</v>
      </c>
      <c r="S119" s="1">
        <f t="shared" si="23"/>
        <v>0</v>
      </c>
      <c r="T119" s="1">
        <f t="shared" si="15"/>
        <v>0</v>
      </c>
      <c r="U119" s="1">
        <f t="shared" si="16"/>
        <v>0</v>
      </c>
      <c r="V119" s="1">
        <f t="shared" si="17"/>
        <v>0</v>
      </c>
    </row>
    <row r="120" spans="1:22">
      <c r="A120" s="5">
        <v>39992</v>
      </c>
      <c r="B120" s="1"/>
      <c r="D120" s="1">
        <v>24.9</v>
      </c>
      <c r="E120" t="s">
        <v>20</v>
      </c>
      <c r="F120" t="s">
        <v>5</v>
      </c>
      <c r="G120" s="13" t="s">
        <v>189</v>
      </c>
      <c r="K120" s="1">
        <f t="shared" si="12"/>
        <v>24.9</v>
      </c>
      <c r="L120" s="1">
        <f t="shared" si="13"/>
        <v>0</v>
      </c>
      <c r="M120" s="1">
        <f t="shared" si="14"/>
        <v>0</v>
      </c>
      <c r="N120" s="1">
        <f t="shared" si="18"/>
        <v>0</v>
      </c>
      <c r="O120" s="1">
        <f t="shared" si="19"/>
        <v>0</v>
      </c>
      <c r="P120" s="1">
        <f t="shared" si="20"/>
        <v>24.9</v>
      </c>
      <c r="Q120" s="1">
        <f t="shared" si="21"/>
        <v>0</v>
      </c>
      <c r="R120" s="1">
        <f t="shared" si="22"/>
        <v>0</v>
      </c>
      <c r="S120" s="1">
        <f t="shared" si="23"/>
        <v>0</v>
      </c>
      <c r="T120" s="1">
        <f t="shared" si="15"/>
        <v>0</v>
      </c>
      <c r="U120" s="1">
        <f t="shared" si="16"/>
        <v>0</v>
      </c>
      <c r="V120" s="1">
        <f t="shared" si="17"/>
        <v>0</v>
      </c>
    </row>
    <row r="121" spans="1:22">
      <c r="A121" s="5">
        <v>39994</v>
      </c>
      <c r="B121" s="1"/>
      <c r="D121" s="1">
        <v>24.9</v>
      </c>
      <c r="E121" t="s">
        <v>20</v>
      </c>
      <c r="F121" t="s">
        <v>13</v>
      </c>
      <c r="G121" s="13" t="s">
        <v>548</v>
      </c>
      <c r="K121" s="1">
        <f t="shared" si="12"/>
        <v>24.9</v>
      </c>
      <c r="L121" s="1">
        <f t="shared" si="13"/>
        <v>0</v>
      </c>
      <c r="M121" s="1">
        <f t="shared" si="14"/>
        <v>0</v>
      </c>
      <c r="N121" s="1">
        <f t="shared" si="18"/>
        <v>0</v>
      </c>
      <c r="O121" s="1">
        <f t="shared" si="19"/>
        <v>0</v>
      </c>
      <c r="P121" s="1">
        <f t="shared" si="20"/>
        <v>0</v>
      </c>
      <c r="Q121" s="1">
        <f t="shared" si="21"/>
        <v>24.9</v>
      </c>
      <c r="R121" s="1">
        <f t="shared" si="22"/>
        <v>0</v>
      </c>
      <c r="S121" s="1">
        <f t="shared" si="23"/>
        <v>0</v>
      </c>
      <c r="T121" s="1">
        <f t="shared" si="15"/>
        <v>0</v>
      </c>
      <c r="U121" s="1">
        <f t="shared" si="16"/>
        <v>0</v>
      </c>
      <c r="V121" s="1">
        <f t="shared" si="17"/>
        <v>0</v>
      </c>
    </row>
    <row r="122" spans="1:22">
      <c r="A122" s="5">
        <v>39994</v>
      </c>
      <c r="B122" s="1"/>
      <c r="D122" s="1">
        <v>24.9</v>
      </c>
      <c r="E122" t="s">
        <v>20</v>
      </c>
      <c r="F122" t="s">
        <v>5</v>
      </c>
      <c r="G122" s="13" t="s">
        <v>549</v>
      </c>
      <c r="K122" s="1">
        <f t="shared" si="12"/>
        <v>24.9</v>
      </c>
      <c r="L122" s="1">
        <f t="shared" si="13"/>
        <v>0</v>
      </c>
      <c r="M122" s="1">
        <f t="shared" si="14"/>
        <v>0</v>
      </c>
      <c r="N122" s="1">
        <f t="shared" si="18"/>
        <v>0</v>
      </c>
      <c r="O122" s="1">
        <f t="shared" si="19"/>
        <v>0</v>
      </c>
      <c r="P122" s="1">
        <f t="shared" si="20"/>
        <v>24.9</v>
      </c>
      <c r="Q122" s="1">
        <f t="shared" si="21"/>
        <v>0</v>
      </c>
      <c r="R122" s="1">
        <f t="shared" si="22"/>
        <v>0</v>
      </c>
      <c r="S122" s="1">
        <f t="shared" si="23"/>
        <v>0</v>
      </c>
      <c r="T122" s="1">
        <f t="shared" si="15"/>
        <v>0</v>
      </c>
      <c r="U122" s="1">
        <f t="shared" si="16"/>
        <v>0</v>
      </c>
      <c r="V122" s="1">
        <f t="shared" si="17"/>
        <v>0</v>
      </c>
    </row>
    <row r="123" spans="1:22">
      <c r="A123" s="5">
        <v>39991</v>
      </c>
      <c r="B123" s="1"/>
      <c r="D123" s="1">
        <v>125</v>
      </c>
      <c r="E123" t="s">
        <v>20</v>
      </c>
      <c r="F123" t="s">
        <v>33</v>
      </c>
      <c r="G123" s="13" t="s">
        <v>33</v>
      </c>
      <c r="K123" s="1">
        <f t="shared" si="12"/>
        <v>125</v>
      </c>
      <c r="L123" s="1">
        <f t="shared" si="13"/>
        <v>0</v>
      </c>
      <c r="M123" s="1">
        <f t="shared" si="14"/>
        <v>0</v>
      </c>
      <c r="N123" s="1">
        <f t="shared" si="18"/>
        <v>0</v>
      </c>
      <c r="O123" s="1">
        <f t="shared" si="19"/>
        <v>0</v>
      </c>
      <c r="P123" s="1">
        <f t="shared" si="20"/>
        <v>0</v>
      </c>
      <c r="Q123" s="1">
        <f t="shared" si="21"/>
        <v>0</v>
      </c>
      <c r="R123" s="1">
        <f t="shared" si="22"/>
        <v>0</v>
      </c>
      <c r="S123" s="1">
        <f t="shared" si="23"/>
        <v>125</v>
      </c>
      <c r="T123" s="1">
        <f t="shared" si="15"/>
        <v>0</v>
      </c>
      <c r="U123" s="1">
        <f t="shared" si="16"/>
        <v>0</v>
      </c>
      <c r="V123" s="1">
        <f t="shared" si="17"/>
        <v>0</v>
      </c>
    </row>
    <row r="124" spans="1:22">
      <c r="A124" s="5">
        <v>39991</v>
      </c>
      <c r="B124" s="1"/>
      <c r="D124" s="1">
        <v>44.9</v>
      </c>
      <c r="E124" t="s">
        <v>20</v>
      </c>
      <c r="F124" t="s">
        <v>5</v>
      </c>
      <c r="G124" s="13" t="s">
        <v>50</v>
      </c>
      <c r="K124" s="1">
        <f t="shared" si="12"/>
        <v>44.9</v>
      </c>
      <c r="L124" s="1">
        <f t="shared" si="13"/>
        <v>0</v>
      </c>
      <c r="M124" s="1">
        <f t="shared" si="14"/>
        <v>0</v>
      </c>
      <c r="N124" s="1">
        <f t="shared" si="18"/>
        <v>0</v>
      </c>
      <c r="O124" s="1">
        <f t="shared" si="19"/>
        <v>0</v>
      </c>
      <c r="P124" s="1">
        <f t="shared" si="20"/>
        <v>44.9</v>
      </c>
      <c r="Q124" s="1">
        <f t="shared" si="21"/>
        <v>0</v>
      </c>
      <c r="R124" s="1">
        <f t="shared" si="22"/>
        <v>0</v>
      </c>
      <c r="S124" s="1">
        <f t="shared" si="23"/>
        <v>0</v>
      </c>
      <c r="T124" s="1">
        <f t="shared" si="15"/>
        <v>0</v>
      </c>
      <c r="U124" s="1">
        <f t="shared" si="16"/>
        <v>0</v>
      </c>
      <c r="V124" s="1">
        <f t="shared" si="17"/>
        <v>0</v>
      </c>
    </row>
    <row r="125" spans="1:22">
      <c r="A125" s="5">
        <v>39991</v>
      </c>
      <c r="B125" s="1"/>
      <c r="D125" s="1">
        <v>65</v>
      </c>
      <c r="E125" t="s">
        <v>20</v>
      </c>
      <c r="F125" t="s">
        <v>13</v>
      </c>
      <c r="G125" s="13" t="s">
        <v>59</v>
      </c>
      <c r="K125" s="1">
        <f t="shared" ref="K125" si="24">IF(E125="lojas",D125,0)</f>
        <v>65</v>
      </c>
      <c r="L125" s="1">
        <f t="shared" ref="L125" si="25">IF(E125="lanhouse",D125,0)</f>
        <v>0</v>
      </c>
      <c r="M125" s="1">
        <f t="shared" ref="M125" si="26">IF(E125="celular",D125,0)</f>
        <v>0</v>
      </c>
      <c r="N125" s="1">
        <f t="shared" ref="N125" si="27">IF(F125="caixa",D125,0)</f>
        <v>0</v>
      </c>
      <c r="O125" s="1">
        <f t="shared" ref="O125" si="28">IF(F125="bb",D125,0)</f>
        <v>0</v>
      </c>
      <c r="P125" s="1">
        <f t="shared" ref="P125" si="29">IF(F125="bradesco",D125,0)</f>
        <v>0</v>
      </c>
      <c r="Q125" s="1">
        <f t="shared" ref="Q125" si="30">IF(F125="banco real",D125,0)</f>
        <v>65</v>
      </c>
      <c r="R125" s="1">
        <f t="shared" ref="R125" si="31">IF(F125="itau",D125,0)</f>
        <v>0</v>
      </c>
      <c r="S125" s="1">
        <f t="shared" ref="S125" si="32">IF(F125="pseg",D125,0)</f>
        <v>0</v>
      </c>
      <c r="T125" s="1">
        <f t="shared" ref="T125" si="33">IF(C125="pessoal",B125,0)</f>
        <v>0</v>
      </c>
      <c r="U125" s="1">
        <f t="shared" ref="U125" si="34">IF(E125="dominios",D125,0)</f>
        <v>0</v>
      </c>
      <c r="V125" s="1">
        <f t="shared" si="17"/>
        <v>0</v>
      </c>
    </row>
    <row r="126" spans="1:22">
      <c r="A126" s="5">
        <v>39994</v>
      </c>
      <c r="B126" s="1"/>
      <c r="D126" s="1">
        <v>19</v>
      </c>
      <c r="E126" t="s">
        <v>20</v>
      </c>
      <c r="F126" t="s">
        <v>7</v>
      </c>
      <c r="G126" s="13" t="s">
        <v>237</v>
      </c>
      <c r="K126" s="1">
        <f t="shared" si="12"/>
        <v>19</v>
      </c>
      <c r="L126" s="1">
        <f t="shared" si="13"/>
        <v>0</v>
      </c>
      <c r="M126" s="1">
        <f t="shared" si="14"/>
        <v>0</v>
      </c>
      <c r="N126" s="1">
        <f t="shared" si="18"/>
        <v>19</v>
      </c>
      <c r="O126" s="1">
        <f t="shared" si="19"/>
        <v>0</v>
      </c>
      <c r="P126" s="1">
        <f t="shared" si="20"/>
        <v>0</v>
      </c>
      <c r="Q126" s="1">
        <f t="shared" si="21"/>
        <v>0</v>
      </c>
      <c r="R126" s="1">
        <f t="shared" si="22"/>
        <v>0</v>
      </c>
      <c r="S126" s="1">
        <f t="shared" si="23"/>
        <v>0</v>
      </c>
      <c r="T126" s="1">
        <f t="shared" si="15"/>
        <v>0</v>
      </c>
      <c r="U126" s="1">
        <f t="shared" si="16"/>
        <v>0</v>
      </c>
      <c r="V126" s="1">
        <f t="shared" si="17"/>
        <v>0</v>
      </c>
    </row>
    <row r="127" spans="1:22">
      <c r="A127" s="5">
        <v>39994</v>
      </c>
      <c r="B127" s="1"/>
      <c r="D127" s="1">
        <v>24.9</v>
      </c>
      <c r="E127" t="s">
        <v>20</v>
      </c>
      <c r="F127" t="s">
        <v>6</v>
      </c>
      <c r="G127" s="13" t="s">
        <v>513</v>
      </c>
      <c r="K127" s="1">
        <f t="shared" si="12"/>
        <v>24.9</v>
      </c>
      <c r="L127" s="1">
        <f t="shared" si="13"/>
        <v>0</v>
      </c>
      <c r="M127" s="1">
        <f t="shared" si="14"/>
        <v>0</v>
      </c>
      <c r="N127" s="1">
        <f t="shared" si="18"/>
        <v>0</v>
      </c>
      <c r="O127" s="1">
        <f t="shared" si="19"/>
        <v>24.9</v>
      </c>
      <c r="P127" s="1">
        <f t="shared" si="20"/>
        <v>0</v>
      </c>
      <c r="Q127" s="1">
        <f t="shared" si="21"/>
        <v>0</v>
      </c>
      <c r="R127" s="1">
        <f t="shared" si="22"/>
        <v>0</v>
      </c>
      <c r="S127" s="1">
        <f t="shared" si="23"/>
        <v>0</v>
      </c>
      <c r="T127" s="1">
        <f t="shared" si="15"/>
        <v>0</v>
      </c>
      <c r="U127" s="1">
        <f t="shared" si="16"/>
        <v>0</v>
      </c>
      <c r="V127" s="1">
        <f t="shared" si="17"/>
        <v>0</v>
      </c>
    </row>
    <row r="128" spans="1:22">
      <c r="A128" s="5">
        <v>39994</v>
      </c>
      <c r="B128" s="1"/>
      <c r="D128" s="1">
        <v>24.9</v>
      </c>
      <c r="E128" t="s">
        <v>20</v>
      </c>
      <c r="F128" t="s">
        <v>5</v>
      </c>
      <c r="G128" s="13"/>
      <c r="K128" s="1">
        <f t="shared" si="12"/>
        <v>24.9</v>
      </c>
      <c r="L128" s="1">
        <f t="shared" si="13"/>
        <v>0</v>
      </c>
      <c r="M128" s="1">
        <f t="shared" si="14"/>
        <v>0</v>
      </c>
      <c r="N128" s="1">
        <f t="shared" si="18"/>
        <v>0</v>
      </c>
      <c r="O128" s="1">
        <f t="shared" si="19"/>
        <v>0</v>
      </c>
      <c r="P128" s="1">
        <f t="shared" si="20"/>
        <v>24.9</v>
      </c>
      <c r="Q128" s="1">
        <f t="shared" si="21"/>
        <v>0</v>
      </c>
      <c r="R128" s="1">
        <f t="shared" si="22"/>
        <v>0</v>
      </c>
      <c r="S128" s="1">
        <f t="shared" si="23"/>
        <v>0</v>
      </c>
      <c r="T128" s="1">
        <f t="shared" si="15"/>
        <v>0</v>
      </c>
      <c r="U128" s="1">
        <f t="shared" si="16"/>
        <v>0</v>
      </c>
      <c r="V128" s="1">
        <f t="shared" si="17"/>
        <v>0</v>
      </c>
    </row>
    <row r="129" spans="1:22">
      <c r="A129" s="5"/>
      <c r="B129" s="1"/>
      <c r="D129" s="1"/>
      <c r="G129" s="13"/>
      <c r="K129" s="1">
        <f t="shared" si="12"/>
        <v>0</v>
      </c>
      <c r="L129" s="1">
        <f t="shared" si="13"/>
        <v>0</v>
      </c>
      <c r="M129" s="1">
        <f t="shared" si="14"/>
        <v>0</v>
      </c>
      <c r="N129" s="1">
        <f t="shared" si="18"/>
        <v>0</v>
      </c>
      <c r="O129" s="1">
        <f t="shared" si="19"/>
        <v>0</v>
      </c>
      <c r="P129" s="1">
        <f t="shared" si="20"/>
        <v>0</v>
      </c>
      <c r="Q129" s="1">
        <f t="shared" si="21"/>
        <v>0</v>
      </c>
      <c r="R129" s="1">
        <f t="shared" si="22"/>
        <v>0</v>
      </c>
      <c r="S129" s="1">
        <f t="shared" si="23"/>
        <v>0</v>
      </c>
      <c r="T129" s="1">
        <f t="shared" si="15"/>
        <v>0</v>
      </c>
      <c r="U129" s="1">
        <f t="shared" si="16"/>
        <v>0</v>
      </c>
      <c r="V129" s="1">
        <f t="shared" si="17"/>
        <v>0</v>
      </c>
    </row>
    <row r="130" spans="1:22">
      <c r="A130" s="5"/>
      <c r="B130" s="1"/>
      <c r="D130" s="1"/>
      <c r="G130" s="13"/>
      <c r="K130" s="1">
        <f t="shared" si="12"/>
        <v>0</v>
      </c>
      <c r="L130" s="1">
        <f t="shared" si="13"/>
        <v>0</v>
      </c>
      <c r="M130" s="1">
        <f t="shared" si="14"/>
        <v>0</v>
      </c>
      <c r="N130" s="1">
        <f t="shared" si="18"/>
        <v>0</v>
      </c>
      <c r="O130" s="1">
        <f t="shared" si="19"/>
        <v>0</v>
      </c>
      <c r="P130" s="1">
        <f t="shared" si="20"/>
        <v>0</v>
      </c>
      <c r="Q130" s="1">
        <f t="shared" si="21"/>
        <v>0</v>
      </c>
      <c r="R130" s="1">
        <f t="shared" si="22"/>
        <v>0</v>
      </c>
      <c r="S130" s="1">
        <f t="shared" si="23"/>
        <v>0</v>
      </c>
      <c r="T130" s="1">
        <f t="shared" si="15"/>
        <v>0</v>
      </c>
      <c r="U130" s="1">
        <f t="shared" si="16"/>
        <v>0</v>
      </c>
      <c r="V130" s="1">
        <f t="shared" si="17"/>
        <v>0</v>
      </c>
    </row>
    <row r="131" spans="1:22">
      <c r="A131" s="5"/>
      <c r="B131" s="1"/>
      <c r="D131" s="1"/>
      <c r="G131" s="13"/>
      <c r="K131" s="1">
        <f t="shared" ref="K131:K194" si="35">IF(E131="lojas",D131,0)</f>
        <v>0</v>
      </c>
      <c r="L131" s="1">
        <f t="shared" ref="L131:L180" si="36">IF(E131="lanhouse",D131,0)</f>
        <v>0</v>
      </c>
      <c r="M131" s="1">
        <f t="shared" ref="M131:M180" si="37">IF(E131="celular",D131,0)</f>
        <v>0</v>
      </c>
      <c r="N131" s="1">
        <f t="shared" si="18"/>
        <v>0</v>
      </c>
      <c r="O131" s="1">
        <f t="shared" si="19"/>
        <v>0</v>
      </c>
      <c r="P131" s="1">
        <f t="shared" si="20"/>
        <v>0</v>
      </c>
      <c r="Q131" s="1">
        <f t="shared" si="21"/>
        <v>0</v>
      </c>
      <c r="R131" s="1">
        <f t="shared" si="22"/>
        <v>0</v>
      </c>
      <c r="S131" s="1">
        <f t="shared" si="23"/>
        <v>0</v>
      </c>
      <c r="T131" s="1">
        <f t="shared" ref="T131:T151" si="38">IF(C131="pessoal",B131,0)</f>
        <v>0</v>
      </c>
      <c r="U131" s="1">
        <f t="shared" ref="U131:U194" si="39">IF(E131="dominios",D131,0)</f>
        <v>0</v>
      </c>
      <c r="V131" s="1">
        <f t="shared" ref="V131:V180" si="40">IF(C131="publicidade",B131,0)</f>
        <v>0</v>
      </c>
    </row>
    <row r="132" spans="1:22">
      <c r="A132" s="5"/>
      <c r="B132" s="1"/>
      <c r="D132" s="1"/>
      <c r="G132" s="13"/>
      <c r="K132" s="1">
        <f t="shared" si="35"/>
        <v>0</v>
      </c>
      <c r="L132" s="1">
        <f t="shared" si="36"/>
        <v>0</v>
      </c>
      <c r="M132" s="1">
        <f t="shared" si="37"/>
        <v>0</v>
      </c>
      <c r="N132" s="1">
        <f t="shared" ref="N132:N180" si="41">IF(F132="caixa",D132,0)</f>
        <v>0</v>
      </c>
      <c r="O132" s="1">
        <f t="shared" ref="O132:O180" si="42">IF(F132="bb",D132,0)</f>
        <v>0</v>
      </c>
      <c r="P132" s="1">
        <f t="shared" ref="P132:P180" si="43">IF(F132="bradesco",D132,0)</f>
        <v>0</v>
      </c>
      <c r="Q132" s="1">
        <f t="shared" ref="Q132:Q180" si="44">IF(F132="banco real",D132,0)</f>
        <v>0</v>
      </c>
      <c r="R132" s="1">
        <f t="shared" ref="R132:R180" si="45">IF(F132="itau",D132,0)</f>
        <v>0</v>
      </c>
      <c r="S132" s="1">
        <f t="shared" ref="S132:S180" si="46">IF(F132="pseg",D132,0)</f>
        <v>0</v>
      </c>
      <c r="T132" s="1">
        <f t="shared" si="38"/>
        <v>0</v>
      </c>
      <c r="U132" s="1">
        <f t="shared" si="39"/>
        <v>0</v>
      </c>
      <c r="V132" s="1">
        <f t="shared" si="40"/>
        <v>0</v>
      </c>
    </row>
    <row r="133" spans="1:22">
      <c r="A133" s="5"/>
      <c r="B133" s="1"/>
      <c r="D133" s="1"/>
      <c r="G133" s="13"/>
      <c r="K133" s="1">
        <f t="shared" si="35"/>
        <v>0</v>
      </c>
      <c r="L133" s="1">
        <f t="shared" si="36"/>
        <v>0</v>
      </c>
      <c r="M133" s="1">
        <f t="shared" si="37"/>
        <v>0</v>
      </c>
      <c r="N133" s="1">
        <f t="shared" si="41"/>
        <v>0</v>
      </c>
      <c r="O133" s="1">
        <f t="shared" si="42"/>
        <v>0</v>
      </c>
      <c r="P133" s="1">
        <f t="shared" si="43"/>
        <v>0</v>
      </c>
      <c r="Q133" s="1">
        <f t="shared" si="44"/>
        <v>0</v>
      </c>
      <c r="R133" s="1">
        <f t="shared" si="45"/>
        <v>0</v>
      </c>
      <c r="S133" s="1">
        <f t="shared" si="46"/>
        <v>0</v>
      </c>
      <c r="T133" s="1">
        <f t="shared" si="38"/>
        <v>0</v>
      </c>
      <c r="U133" s="1">
        <f t="shared" si="39"/>
        <v>0</v>
      </c>
      <c r="V133" s="1">
        <f t="shared" si="40"/>
        <v>0</v>
      </c>
    </row>
    <row r="134" spans="1:22">
      <c r="A134" s="5"/>
      <c r="B134" s="1"/>
      <c r="D134" s="1"/>
      <c r="G134" s="13"/>
      <c r="K134" s="1">
        <f t="shared" si="35"/>
        <v>0</v>
      </c>
      <c r="L134" s="1">
        <f t="shared" si="36"/>
        <v>0</v>
      </c>
      <c r="M134" s="1">
        <f t="shared" si="37"/>
        <v>0</v>
      </c>
      <c r="N134" s="1">
        <f t="shared" si="41"/>
        <v>0</v>
      </c>
      <c r="O134" s="1">
        <f t="shared" si="42"/>
        <v>0</v>
      </c>
      <c r="P134" s="1">
        <f t="shared" si="43"/>
        <v>0</v>
      </c>
      <c r="Q134" s="1">
        <f t="shared" si="44"/>
        <v>0</v>
      </c>
      <c r="R134" s="1">
        <f t="shared" si="45"/>
        <v>0</v>
      </c>
      <c r="S134" s="1">
        <f t="shared" si="46"/>
        <v>0</v>
      </c>
      <c r="T134" s="1">
        <f t="shared" si="38"/>
        <v>0</v>
      </c>
      <c r="U134" s="1">
        <f t="shared" si="39"/>
        <v>0</v>
      </c>
      <c r="V134" s="1">
        <f t="shared" si="40"/>
        <v>0</v>
      </c>
    </row>
    <row r="135" spans="1:22">
      <c r="A135" s="5"/>
      <c r="B135" s="1"/>
      <c r="D135" s="1"/>
      <c r="G135" s="13"/>
      <c r="K135" s="1">
        <f t="shared" si="35"/>
        <v>0</v>
      </c>
      <c r="L135" s="1">
        <f t="shared" si="36"/>
        <v>0</v>
      </c>
      <c r="M135" s="1">
        <f t="shared" si="37"/>
        <v>0</v>
      </c>
      <c r="N135" s="1">
        <f t="shared" si="41"/>
        <v>0</v>
      </c>
      <c r="O135" s="1">
        <f t="shared" si="42"/>
        <v>0</v>
      </c>
      <c r="P135" s="1">
        <f t="shared" si="43"/>
        <v>0</v>
      </c>
      <c r="Q135" s="1">
        <f t="shared" si="44"/>
        <v>0</v>
      </c>
      <c r="R135" s="1">
        <f t="shared" si="45"/>
        <v>0</v>
      </c>
      <c r="S135" s="1">
        <f t="shared" si="46"/>
        <v>0</v>
      </c>
      <c r="T135" s="1">
        <f t="shared" si="38"/>
        <v>0</v>
      </c>
      <c r="U135" s="1">
        <f t="shared" si="39"/>
        <v>0</v>
      </c>
      <c r="V135" s="1">
        <f t="shared" si="40"/>
        <v>0</v>
      </c>
    </row>
    <row r="136" spans="1:22">
      <c r="A136" s="5"/>
      <c r="B136" s="1"/>
      <c r="D136" s="1"/>
      <c r="G136" s="13"/>
      <c r="K136" s="1">
        <f t="shared" si="35"/>
        <v>0</v>
      </c>
      <c r="L136" s="1">
        <f t="shared" si="36"/>
        <v>0</v>
      </c>
      <c r="M136" s="1">
        <f t="shared" si="37"/>
        <v>0</v>
      </c>
      <c r="N136" s="1">
        <f t="shared" si="41"/>
        <v>0</v>
      </c>
      <c r="O136" s="1">
        <f t="shared" si="42"/>
        <v>0</v>
      </c>
      <c r="P136" s="1">
        <f t="shared" si="43"/>
        <v>0</v>
      </c>
      <c r="Q136" s="1">
        <f t="shared" si="44"/>
        <v>0</v>
      </c>
      <c r="R136" s="1">
        <f t="shared" si="45"/>
        <v>0</v>
      </c>
      <c r="S136" s="1">
        <f t="shared" si="46"/>
        <v>0</v>
      </c>
      <c r="T136" s="1">
        <f t="shared" si="38"/>
        <v>0</v>
      </c>
      <c r="U136" s="1">
        <f t="shared" si="39"/>
        <v>0</v>
      </c>
      <c r="V136" s="1">
        <f t="shared" si="40"/>
        <v>0</v>
      </c>
    </row>
    <row r="137" spans="1:22">
      <c r="A137" s="5"/>
      <c r="B137" s="1"/>
      <c r="D137" s="1"/>
      <c r="G137" s="13"/>
      <c r="K137" s="1">
        <f t="shared" si="35"/>
        <v>0</v>
      </c>
      <c r="L137" s="1">
        <f t="shared" si="36"/>
        <v>0</v>
      </c>
      <c r="M137" s="1">
        <f t="shared" si="37"/>
        <v>0</v>
      </c>
      <c r="N137" s="1">
        <f t="shared" si="41"/>
        <v>0</v>
      </c>
      <c r="O137" s="1">
        <f t="shared" si="42"/>
        <v>0</v>
      </c>
      <c r="P137" s="1">
        <f t="shared" si="43"/>
        <v>0</v>
      </c>
      <c r="Q137" s="1">
        <f t="shared" si="44"/>
        <v>0</v>
      </c>
      <c r="R137" s="1">
        <f t="shared" si="45"/>
        <v>0</v>
      </c>
      <c r="S137" s="1">
        <f t="shared" si="46"/>
        <v>0</v>
      </c>
      <c r="T137" s="1">
        <f t="shared" si="38"/>
        <v>0</v>
      </c>
      <c r="U137" s="1">
        <f t="shared" si="39"/>
        <v>0</v>
      </c>
      <c r="V137" s="1">
        <f t="shared" si="40"/>
        <v>0</v>
      </c>
    </row>
    <row r="138" spans="1:22">
      <c r="A138" s="5"/>
      <c r="B138" s="1"/>
      <c r="D138" s="1"/>
      <c r="G138" s="13"/>
      <c r="K138" s="1">
        <f t="shared" si="35"/>
        <v>0</v>
      </c>
      <c r="L138" s="1">
        <f t="shared" si="36"/>
        <v>0</v>
      </c>
      <c r="M138" s="1">
        <f t="shared" si="37"/>
        <v>0</v>
      </c>
      <c r="N138" s="1">
        <f t="shared" si="41"/>
        <v>0</v>
      </c>
      <c r="O138" s="1">
        <f t="shared" si="42"/>
        <v>0</v>
      </c>
      <c r="P138" s="1">
        <f t="shared" si="43"/>
        <v>0</v>
      </c>
      <c r="Q138" s="1">
        <f t="shared" si="44"/>
        <v>0</v>
      </c>
      <c r="R138" s="1">
        <f t="shared" si="45"/>
        <v>0</v>
      </c>
      <c r="S138" s="1">
        <f t="shared" si="46"/>
        <v>0</v>
      </c>
      <c r="T138" s="1">
        <f t="shared" si="38"/>
        <v>0</v>
      </c>
      <c r="U138" s="1">
        <f t="shared" si="39"/>
        <v>0</v>
      </c>
      <c r="V138" s="1">
        <f t="shared" si="40"/>
        <v>0</v>
      </c>
    </row>
    <row r="139" spans="1:22">
      <c r="A139" s="5"/>
      <c r="B139" s="1"/>
      <c r="D139" s="1"/>
      <c r="G139" s="13"/>
      <c r="K139" s="1">
        <f t="shared" si="35"/>
        <v>0</v>
      </c>
      <c r="L139" s="1">
        <f t="shared" si="36"/>
        <v>0</v>
      </c>
      <c r="M139" s="1">
        <f t="shared" si="37"/>
        <v>0</v>
      </c>
      <c r="N139" s="1">
        <f t="shared" si="41"/>
        <v>0</v>
      </c>
      <c r="O139" s="1">
        <f t="shared" si="42"/>
        <v>0</v>
      </c>
      <c r="P139" s="1">
        <f t="shared" si="43"/>
        <v>0</v>
      </c>
      <c r="Q139" s="1">
        <f t="shared" si="44"/>
        <v>0</v>
      </c>
      <c r="R139" s="1">
        <f t="shared" si="45"/>
        <v>0</v>
      </c>
      <c r="S139" s="1">
        <f t="shared" si="46"/>
        <v>0</v>
      </c>
      <c r="T139" s="1">
        <f t="shared" si="38"/>
        <v>0</v>
      </c>
      <c r="U139" s="1">
        <f t="shared" si="39"/>
        <v>0</v>
      </c>
      <c r="V139" s="1">
        <f t="shared" si="40"/>
        <v>0</v>
      </c>
    </row>
    <row r="140" spans="1:22">
      <c r="A140" s="5"/>
      <c r="B140" s="1"/>
      <c r="D140" s="1"/>
      <c r="G140" s="13"/>
      <c r="K140" s="1">
        <f t="shared" si="35"/>
        <v>0</v>
      </c>
      <c r="L140" s="1">
        <f t="shared" si="36"/>
        <v>0</v>
      </c>
      <c r="M140" s="1">
        <f t="shared" si="37"/>
        <v>0</v>
      </c>
      <c r="N140" s="1">
        <f t="shared" si="41"/>
        <v>0</v>
      </c>
      <c r="O140" s="1">
        <f t="shared" si="42"/>
        <v>0</v>
      </c>
      <c r="P140" s="1">
        <f t="shared" si="43"/>
        <v>0</v>
      </c>
      <c r="Q140" s="1">
        <f t="shared" si="44"/>
        <v>0</v>
      </c>
      <c r="R140" s="1">
        <f t="shared" si="45"/>
        <v>0</v>
      </c>
      <c r="S140" s="1">
        <f t="shared" si="46"/>
        <v>0</v>
      </c>
      <c r="T140" s="1">
        <f t="shared" si="38"/>
        <v>0</v>
      </c>
      <c r="U140" s="1">
        <f t="shared" si="39"/>
        <v>0</v>
      </c>
      <c r="V140" s="1">
        <f t="shared" si="40"/>
        <v>0</v>
      </c>
    </row>
    <row r="141" spans="1:22">
      <c r="A141" s="5"/>
      <c r="B141" s="1"/>
      <c r="D141" s="1"/>
      <c r="K141" s="1">
        <f t="shared" si="35"/>
        <v>0</v>
      </c>
      <c r="L141" s="1">
        <f t="shared" si="36"/>
        <v>0</v>
      </c>
      <c r="M141" s="1">
        <f t="shared" si="37"/>
        <v>0</v>
      </c>
      <c r="N141" s="1">
        <f t="shared" si="41"/>
        <v>0</v>
      </c>
      <c r="O141" s="1">
        <f t="shared" si="42"/>
        <v>0</v>
      </c>
      <c r="P141" s="1">
        <f t="shared" si="43"/>
        <v>0</v>
      </c>
      <c r="Q141" s="1">
        <f t="shared" si="44"/>
        <v>0</v>
      </c>
      <c r="R141" s="1">
        <f t="shared" si="45"/>
        <v>0</v>
      </c>
      <c r="S141" s="1">
        <f t="shared" si="46"/>
        <v>0</v>
      </c>
      <c r="T141" s="1">
        <f t="shared" si="38"/>
        <v>0</v>
      </c>
      <c r="U141" s="1">
        <f t="shared" si="39"/>
        <v>0</v>
      </c>
      <c r="V141" s="1">
        <f t="shared" si="40"/>
        <v>0</v>
      </c>
    </row>
    <row r="142" spans="1:22">
      <c r="A142" s="5"/>
      <c r="B142" s="1"/>
      <c r="D142" s="1"/>
      <c r="K142" s="1">
        <f t="shared" si="35"/>
        <v>0</v>
      </c>
      <c r="L142" s="1">
        <f t="shared" si="36"/>
        <v>0</v>
      </c>
      <c r="M142" s="1">
        <f t="shared" si="37"/>
        <v>0</v>
      </c>
      <c r="N142" s="1">
        <f t="shared" si="41"/>
        <v>0</v>
      </c>
      <c r="O142" s="1">
        <f t="shared" si="42"/>
        <v>0</v>
      </c>
      <c r="P142" s="1">
        <f t="shared" si="43"/>
        <v>0</v>
      </c>
      <c r="Q142" s="1">
        <f t="shared" si="44"/>
        <v>0</v>
      </c>
      <c r="R142" s="1">
        <f t="shared" si="45"/>
        <v>0</v>
      </c>
      <c r="S142" s="1">
        <f t="shared" si="46"/>
        <v>0</v>
      </c>
      <c r="T142" s="1">
        <f t="shared" si="38"/>
        <v>0</v>
      </c>
      <c r="U142" s="1">
        <f t="shared" si="39"/>
        <v>0</v>
      </c>
      <c r="V142" s="1">
        <f t="shared" si="40"/>
        <v>0</v>
      </c>
    </row>
    <row r="143" spans="1:22">
      <c r="A143" s="5"/>
      <c r="B143" s="1"/>
      <c r="D143" s="1"/>
      <c r="K143" s="1">
        <f t="shared" si="35"/>
        <v>0</v>
      </c>
      <c r="L143" s="1">
        <f t="shared" si="36"/>
        <v>0</v>
      </c>
      <c r="M143" s="1">
        <f t="shared" si="37"/>
        <v>0</v>
      </c>
      <c r="N143" s="1">
        <f t="shared" si="41"/>
        <v>0</v>
      </c>
      <c r="O143" s="1">
        <f t="shared" si="42"/>
        <v>0</v>
      </c>
      <c r="P143" s="1">
        <f t="shared" si="43"/>
        <v>0</v>
      </c>
      <c r="Q143" s="1">
        <f t="shared" si="44"/>
        <v>0</v>
      </c>
      <c r="R143" s="1">
        <f t="shared" si="45"/>
        <v>0</v>
      </c>
      <c r="S143" s="1">
        <f t="shared" si="46"/>
        <v>0</v>
      </c>
      <c r="T143" s="1">
        <f t="shared" si="38"/>
        <v>0</v>
      </c>
      <c r="U143" s="1">
        <f t="shared" si="39"/>
        <v>0</v>
      </c>
      <c r="V143" s="1">
        <f t="shared" si="40"/>
        <v>0</v>
      </c>
    </row>
    <row r="144" spans="1:22">
      <c r="A144" s="5"/>
      <c r="B144" s="1"/>
      <c r="D144" s="1"/>
      <c r="K144" s="1">
        <f t="shared" si="35"/>
        <v>0</v>
      </c>
      <c r="L144" s="1">
        <f t="shared" si="36"/>
        <v>0</v>
      </c>
      <c r="M144" s="1">
        <f t="shared" si="37"/>
        <v>0</v>
      </c>
      <c r="N144" s="1">
        <f t="shared" si="41"/>
        <v>0</v>
      </c>
      <c r="O144" s="1">
        <f t="shared" si="42"/>
        <v>0</v>
      </c>
      <c r="P144" s="1">
        <f t="shared" si="43"/>
        <v>0</v>
      </c>
      <c r="Q144" s="1">
        <f t="shared" si="44"/>
        <v>0</v>
      </c>
      <c r="R144" s="1">
        <f t="shared" si="45"/>
        <v>0</v>
      </c>
      <c r="S144" s="1">
        <f t="shared" si="46"/>
        <v>0</v>
      </c>
      <c r="T144" s="1">
        <f t="shared" si="38"/>
        <v>0</v>
      </c>
      <c r="U144" s="1">
        <f t="shared" si="39"/>
        <v>0</v>
      </c>
      <c r="V144" s="1">
        <f t="shared" si="40"/>
        <v>0</v>
      </c>
    </row>
    <row r="145" spans="1:22">
      <c r="A145" s="5"/>
      <c r="B145" s="1"/>
      <c r="D145" s="1"/>
      <c r="K145" s="1">
        <f t="shared" si="35"/>
        <v>0</v>
      </c>
      <c r="L145" s="1">
        <f t="shared" si="36"/>
        <v>0</v>
      </c>
      <c r="M145" s="1">
        <f t="shared" si="37"/>
        <v>0</v>
      </c>
      <c r="N145" s="1">
        <f t="shared" si="41"/>
        <v>0</v>
      </c>
      <c r="O145" s="1">
        <f t="shared" si="42"/>
        <v>0</v>
      </c>
      <c r="P145" s="1">
        <f t="shared" si="43"/>
        <v>0</v>
      </c>
      <c r="Q145" s="1">
        <f t="shared" si="44"/>
        <v>0</v>
      </c>
      <c r="R145" s="1">
        <f t="shared" si="45"/>
        <v>0</v>
      </c>
      <c r="S145" s="1">
        <f t="shared" si="46"/>
        <v>0</v>
      </c>
      <c r="T145" s="1">
        <f t="shared" si="38"/>
        <v>0</v>
      </c>
      <c r="U145" s="1">
        <f t="shared" si="39"/>
        <v>0</v>
      </c>
      <c r="V145" s="1">
        <f t="shared" si="40"/>
        <v>0</v>
      </c>
    </row>
    <row r="146" spans="1:22">
      <c r="A146" s="5"/>
      <c r="B146" s="1"/>
      <c r="D146" s="1"/>
      <c r="K146" s="1">
        <f t="shared" si="35"/>
        <v>0</v>
      </c>
      <c r="L146" s="1">
        <f t="shared" si="36"/>
        <v>0</v>
      </c>
      <c r="M146" s="1">
        <f t="shared" si="37"/>
        <v>0</v>
      </c>
      <c r="N146" s="1">
        <f t="shared" si="41"/>
        <v>0</v>
      </c>
      <c r="O146" s="1">
        <f t="shared" si="42"/>
        <v>0</v>
      </c>
      <c r="P146" s="1">
        <f t="shared" si="43"/>
        <v>0</v>
      </c>
      <c r="Q146" s="1">
        <f t="shared" si="44"/>
        <v>0</v>
      </c>
      <c r="R146" s="1">
        <f t="shared" si="45"/>
        <v>0</v>
      </c>
      <c r="S146" s="1">
        <f t="shared" si="46"/>
        <v>0</v>
      </c>
      <c r="T146" s="1">
        <f t="shared" si="38"/>
        <v>0</v>
      </c>
      <c r="U146" s="1">
        <f t="shared" si="39"/>
        <v>0</v>
      </c>
      <c r="V146" s="1">
        <f t="shared" si="40"/>
        <v>0</v>
      </c>
    </row>
    <row r="147" spans="1:22">
      <c r="A147" s="5"/>
      <c r="B147" s="1"/>
      <c r="D147" s="1"/>
      <c r="K147" s="1">
        <f t="shared" si="35"/>
        <v>0</v>
      </c>
      <c r="L147" s="1">
        <f t="shared" si="36"/>
        <v>0</v>
      </c>
      <c r="M147" s="1">
        <f t="shared" si="37"/>
        <v>0</v>
      </c>
      <c r="N147" s="1">
        <f t="shared" si="41"/>
        <v>0</v>
      </c>
      <c r="O147" s="1">
        <f t="shared" si="42"/>
        <v>0</v>
      </c>
      <c r="P147" s="1">
        <f t="shared" si="43"/>
        <v>0</v>
      </c>
      <c r="Q147" s="1">
        <f t="shared" si="44"/>
        <v>0</v>
      </c>
      <c r="R147" s="1">
        <f t="shared" si="45"/>
        <v>0</v>
      </c>
      <c r="S147" s="1">
        <f t="shared" si="46"/>
        <v>0</v>
      </c>
      <c r="T147" s="1">
        <f t="shared" si="38"/>
        <v>0</v>
      </c>
      <c r="U147" s="1">
        <f t="shared" si="39"/>
        <v>0</v>
      </c>
      <c r="V147" s="1">
        <f t="shared" si="40"/>
        <v>0</v>
      </c>
    </row>
    <row r="148" spans="1:22">
      <c r="A148" s="5"/>
      <c r="B148" s="1"/>
      <c r="D148" s="1"/>
      <c r="K148" s="1">
        <f t="shared" si="35"/>
        <v>0</v>
      </c>
      <c r="L148" s="1">
        <f t="shared" si="36"/>
        <v>0</v>
      </c>
      <c r="M148" s="1">
        <f t="shared" si="37"/>
        <v>0</v>
      </c>
      <c r="N148" s="1">
        <f t="shared" si="41"/>
        <v>0</v>
      </c>
      <c r="O148" s="1">
        <f t="shared" si="42"/>
        <v>0</v>
      </c>
      <c r="P148" s="1">
        <f t="shared" si="43"/>
        <v>0</v>
      </c>
      <c r="Q148" s="1">
        <f t="shared" si="44"/>
        <v>0</v>
      </c>
      <c r="R148" s="1">
        <f t="shared" si="45"/>
        <v>0</v>
      </c>
      <c r="S148" s="1">
        <f t="shared" si="46"/>
        <v>0</v>
      </c>
      <c r="T148" s="1">
        <f t="shared" si="38"/>
        <v>0</v>
      </c>
      <c r="U148" s="1">
        <f t="shared" si="39"/>
        <v>0</v>
      </c>
      <c r="V148" s="1">
        <f t="shared" si="40"/>
        <v>0</v>
      </c>
    </row>
    <row r="149" spans="1:22">
      <c r="A149" s="5"/>
      <c r="B149" s="1"/>
      <c r="D149" s="1"/>
      <c r="K149" s="1">
        <f t="shared" si="35"/>
        <v>0</v>
      </c>
      <c r="L149" s="1">
        <f t="shared" si="36"/>
        <v>0</v>
      </c>
      <c r="M149" s="1">
        <f t="shared" si="37"/>
        <v>0</v>
      </c>
      <c r="N149" s="1">
        <f t="shared" si="41"/>
        <v>0</v>
      </c>
      <c r="O149" s="1">
        <f t="shared" si="42"/>
        <v>0</v>
      </c>
      <c r="P149" s="1">
        <f t="shared" si="43"/>
        <v>0</v>
      </c>
      <c r="Q149" s="1">
        <f t="shared" si="44"/>
        <v>0</v>
      </c>
      <c r="R149" s="1">
        <f t="shared" si="45"/>
        <v>0</v>
      </c>
      <c r="S149" s="1">
        <f t="shared" si="46"/>
        <v>0</v>
      </c>
      <c r="T149" s="1">
        <f t="shared" si="38"/>
        <v>0</v>
      </c>
      <c r="U149" s="1">
        <f t="shared" si="39"/>
        <v>0</v>
      </c>
      <c r="V149" s="1">
        <f t="shared" si="40"/>
        <v>0</v>
      </c>
    </row>
    <row r="150" spans="1:22">
      <c r="A150" s="5"/>
      <c r="B150" s="1"/>
      <c r="D150" s="1"/>
      <c r="K150" s="1">
        <f t="shared" si="35"/>
        <v>0</v>
      </c>
      <c r="L150" s="1">
        <f t="shared" si="36"/>
        <v>0</v>
      </c>
      <c r="M150" s="1">
        <f t="shared" si="37"/>
        <v>0</v>
      </c>
      <c r="N150" s="1">
        <f t="shared" si="41"/>
        <v>0</v>
      </c>
      <c r="O150" s="1">
        <f t="shared" si="42"/>
        <v>0</v>
      </c>
      <c r="P150" s="1">
        <f t="shared" si="43"/>
        <v>0</v>
      </c>
      <c r="Q150" s="1">
        <f t="shared" si="44"/>
        <v>0</v>
      </c>
      <c r="R150" s="1">
        <f t="shared" si="45"/>
        <v>0</v>
      </c>
      <c r="S150" s="1">
        <f t="shared" si="46"/>
        <v>0</v>
      </c>
      <c r="T150" s="1">
        <f t="shared" si="38"/>
        <v>0</v>
      </c>
      <c r="U150" s="1">
        <f t="shared" si="39"/>
        <v>0</v>
      </c>
      <c r="V150" s="1">
        <f t="shared" si="40"/>
        <v>0</v>
      </c>
    </row>
    <row r="151" spans="1:22">
      <c r="A151" s="5"/>
      <c r="B151" s="1"/>
      <c r="D151" s="1"/>
      <c r="K151" s="1">
        <f t="shared" si="35"/>
        <v>0</v>
      </c>
      <c r="L151" s="1">
        <f t="shared" si="36"/>
        <v>0</v>
      </c>
      <c r="M151" s="1">
        <f t="shared" si="37"/>
        <v>0</v>
      </c>
      <c r="N151" s="1">
        <f t="shared" si="41"/>
        <v>0</v>
      </c>
      <c r="O151" s="1">
        <f t="shared" si="42"/>
        <v>0</v>
      </c>
      <c r="P151" s="1">
        <f t="shared" si="43"/>
        <v>0</v>
      </c>
      <c r="Q151" s="1">
        <f t="shared" si="44"/>
        <v>0</v>
      </c>
      <c r="R151" s="1">
        <f t="shared" si="45"/>
        <v>0</v>
      </c>
      <c r="S151" s="1">
        <f t="shared" si="46"/>
        <v>0</v>
      </c>
      <c r="T151" s="1">
        <f t="shared" si="38"/>
        <v>0</v>
      </c>
      <c r="U151" s="1">
        <f t="shared" si="39"/>
        <v>0</v>
      </c>
      <c r="V151" s="1">
        <f t="shared" si="40"/>
        <v>0</v>
      </c>
    </row>
    <row r="152" spans="1:22">
      <c r="A152" s="5"/>
      <c r="B152" s="1"/>
      <c r="D152" s="1"/>
      <c r="K152" s="1">
        <f t="shared" si="35"/>
        <v>0</v>
      </c>
      <c r="L152" s="1">
        <f t="shared" si="36"/>
        <v>0</v>
      </c>
      <c r="M152" s="1">
        <f t="shared" si="37"/>
        <v>0</v>
      </c>
      <c r="N152" s="1">
        <f t="shared" si="41"/>
        <v>0</v>
      </c>
      <c r="O152" s="1">
        <f t="shared" si="42"/>
        <v>0</v>
      </c>
      <c r="P152" s="1">
        <f t="shared" si="43"/>
        <v>0</v>
      </c>
      <c r="Q152" s="1">
        <f t="shared" si="44"/>
        <v>0</v>
      </c>
      <c r="R152" s="1">
        <f t="shared" si="45"/>
        <v>0</v>
      </c>
      <c r="S152" s="1">
        <f t="shared" si="46"/>
        <v>0</v>
      </c>
      <c r="U152" s="1">
        <f t="shared" si="39"/>
        <v>0</v>
      </c>
      <c r="V152" s="1">
        <f t="shared" si="40"/>
        <v>0</v>
      </c>
    </row>
    <row r="153" spans="1:22">
      <c r="A153" s="5"/>
      <c r="B153" s="1"/>
      <c r="D153" s="1"/>
      <c r="K153" s="1">
        <f t="shared" si="35"/>
        <v>0</v>
      </c>
      <c r="L153" s="1">
        <f t="shared" si="36"/>
        <v>0</v>
      </c>
      <c r="M153" s="1">
        <f t="shared" si="37"/>
        <v>0</v>
      </c>
      <c r="N153" s="1">
        <f t="shared" si="41"/>
        <v>0</v>
      </c>
      <c r="O153" s="1">
        <f t="shared" si="42"/>
        <v>0</v>
      </c>
      <c r="P153" s="1">
        <f t="shared" si="43"/>
        <v>0</v>
      </c>
      <c r="Q153" s="1">
        <f t="shared" si="44"/>
        <v>0</v>
      </c>
      <c r="R153" s="1">
        <f t="shared" si="45"/>
        <v>0</v>
      </c>
      <c r="S153" s="1">
        <f t="shared" si="46"/>
        <v>0</v>
      </c>
      <c r="U153" s="1">
        <f t="shared" si="39"/>
        <v>0</v>
      </c>
      <c r="V153" s="1">
        <f t="shared" si="40"/>
        <v>0</v>
      </c>
    </row>
    <row r="154" spans="1:22">
      <c r="A154" s="5"/>
      <c r="B154" s="1"/>
      <c r="D154" s="1"/>
      <c r="K154" s="1">
        <f t="shared" si="35"/>
        <v>0</v>
      </c>
      <c r="L154" s="1">
        <f t="shared" si="36"/>
        <v>0</v>
      </c>
      <c r="M154" s="1">
        <f t="shared" si="37"/>
        <v>0</v>
      </c>
      <c r="N154" s="1">
        <f t="shared" si="41"/>
        <v>0</v>
      </c>
      <c r="O154" s="1">
        <f t="shared" si="42"/>
        <v>0</v>
      </c>
      <c r="P154" s="1">
        <f t="shared" si="43"/>
        <v>0</v>
      </c>
      <c r="Q154" s="1">
        <f t="shared" si="44"/>
        <v>0</v>
      </c>
      <c r="R154" s="1">
        <f t="shared" si="45"/>
        <v>0</v>
      </c>
      <c r="S154" s="1">
        <f t="shared" si="46"/>
        <v>0</v>
      </c>
      <c r="U154" s="1">
        <f t="shared" si="39"/>
        <v>0</v>
      </c>
      <c r="V154" s="1">
        <f t="shared" si="40"/>
        <v>0</v>
      </c>
    </row>
    <row r="155" spans="1:22">
      <c r="A155" s="5"/>
      <c r="B155" s="1"/>
      <c r="D155" s="1"/>
      <c r="K155" s="1">
        <f t="shared" si="35"/>
        <v>0</v>
      </c>
      <c r="L155" s="1">
        <f t="shared" si="36"/>
        <v>0</v>
      </c>
      <c r="M155" s="1">
        <f t="shared" si="37"/>
        <v>0</v>
      </c>
      <c r="N155" s="1">
        <f t="shared" si="41"/>
        <v>0</v>
      </c>
      <c r="O155" s="1">
        <f t="shared" si="42"/>
        <v>0</v>
      </c>
      <c r="P155" s="1">
        <f t="shared" si="43"/>
        <v>0</v>
      </c>
      <c r="Q155" s="1">
        <f t="shared" si="44"/>
        <v>0</v>
      </c>
      <c r="R155" s="1">
        <f t="shared" si="45"/>
        <v>0</v>
      </c>
      <c r="S155" s="1">
        <f t="shared" si="46"/>
        <v>0</v>
      </c>
      <c r="U155" s="1">
        <f t="shared" si="39"/>
        <v>0</v>
      </c>
      <c r="V155" s="1">
        <f t="shared" si="40"/>
        <v>0</v>
      </c>
    </row>
    <row r="156" spans="1:22">
      <c r="A156" s="5"/>
      <c r="B156" s="1"/>
      <c r="D156" s="1"/>
      <c r="K156" s="1">
        <f t="shared" si="35"/>
        <v>0</v>
      </c>
      <c r="L156" s="1">
        <f t="shared" si="36"/>
        <v>0</v>
      </c>
      <c r="M156" s="1">
        <f t="shared" si="37"/>
        <v>0</v>
      </c>
      <c r="N156" s="1">
        <f t="shared" si="41"/>
        <v>0</v>
      </c>
      <c r="O156" s="1">
        <f t="shared" si="42"/>
        <v>0</v>
      </c>
      <c r="P156" s="1">
        <f t="shared" si="43"/>
        <v>0</v>
      </c>
      <c r="Q156" s="1">
        <f t="shared" si="44"/>
        <v>0</v>
      </c>
      <c r="R156" s="1">
        <f t="shared" si="45"/>
        <v>0</v>
      </c>
      <c r="S156" s="1">
        <f t="shared" si="46"/>
        <v>0</v>
      </c>
      <c r="U156" s="1">
        <f t="shared" si="39"/>
        <v>0</v>
      </c>
      <c r="V156" s="1">
        <f t="shared" si="40"/>
        <v>0</v>
      </c>
    </row>
    <row r="157" spans="1:22">
      <c r="A157" s="5"/>
      <c r="B157" s="1"/>
      <c r="D157" s="1"/>
      <c r="K157" s="1">
        <f t="shared" si="35"/>
        <v>0</v>
      </c>
      <c r="L157" s="1">
        <f t="shared" si="36"/>
        <v>0</v>
      </c>
      <c r="M157" s="1">
        <f t="shared" si="37"/>
        <v>0</v>
      </c>
      <c r="N157" s="1">
        <f t="shared" si="41"/>
        <v>0</v>
      </c>
      <c r="O157" s="1">
        <f t="shared" si="42"/>
        <v>0</v>
      </c>
      <c r="P157" s="1">
        <f t="shared" si="43"/>
        <v>0</v>
      </c>
      <c r="Q157" s="1">
        <f t="shared" si="44"/>
        <v>0</v>
      </c>
      <c r="R157" s="1">
        <f t="shared" si="45"/>
        <v>0</v>
      </c>
      <c r="S157" s="1">
        <f t="shared" si="46"/>
        <v>0</v>
      </c>
      <c r="U157" s="1">
        <f t="shared" si="39"/>
        <v>0</v>
      </c>
      <c r="V157" s="1">
        <f t="shared" si="40"/>
        <v>0</v>
      </c>
    </row>
    <row r="158" spans="1:22">
      <c r="A158" s="5"/>
      <c r="B158" s="1"/>
      <c r="D158" s="1"/>
      <c r="K158" s="1">
        <f t="shared" si="35"/>
        <v>0</v>
      </c>
      <c r="L158" s="1">
        <f t="shared" si="36"/>
        <v>0</v>
      </c>
      <c r="M158" s="1">
        <f t="shared" si="37"/>
        <v>0</v>
      </c>
      <c r="N158" s="1">
        <f t="shared" si="41"/>
        <v>0</v>
      </c>
      <c r="O158" s="1">
        <f t="shared" si="42"/>
        <v>0</v>
      </c>
      <c r="P158" s="1">
        <f t="shared" si="43"/>
        <v>0</v>
      </c>
      <c r="Q158" s="1">
        <f t="shared" si="44"/>
        <v>0</v>
      </c>
      <c r="R158" s="1">
        <f t="shared" si="45"/>
        <v>0</v>
      </c>
      <c r="S158" s="1">
        <f t="shared" si="46"/>
        <v>0</v>
      </c>
      <c r="U158" s="1">
        <f t="shared" si="39"/>
        <v>0</v>
      </c>
      <c r="V158" s="1">
        <f t="shared" si="40"/>
        <v>0</v>
      </c>
    </row>
    <row r="159" spans="1:22">
      <c r="A159" s="5"/>
      <c r="B159" s="1"/>
      <c r="D159" s="1"/>
      <c r="K159" s="1">
        <f t="shared" si="35"/>
        <v>0</v>
      </c>
      <c r="L159" s="1">
        <f t="shared" si="36"/>
        <v>0</v>
      </c>
      <c r="M159" s="1">
        <f t="shared" si="37"/>
        <v>0</v>
      </c>
      <c r="N159" s="1">
        <f t="shared" si="41"/>
        <v>0</v>
      </c>
      <c r="O159" s="1">
        <f t="shared" si="42"/>
        <v>0</v>
      </c>
      <c r="P159" s="1">
        <f t="shared" si="43"/>
        <v>0</v>
      </c>
      <c r="Q159" s="1">
        <f t="shared" si="44"/>
        <v>0</v>
      </c>
      <c r="R159" s="1">
        <f t="shared" si="45"/>
        <v>0</v>
      </c>
      <c r="S159" s="1">
        <f t="shared" si="46"/>
        <v>0</v>
      </c>
      <c r="U159" s="1">
        <f t="shared" si="39"/>
        <v>0</v>
      </c>
      <c r="V159" s="1">
        <f t="shared" si="40"/>
        <v>0</v>
      </c>
    </row>
    <row r="160" spans="1:22">
      <c r="A160" s="5"/>
      <c r="B160" s="1"/>
      <c r="D160" s="1"/>
      <c r="K160" s="1">
        <f t="shared" si="35"/>
        <v>0</v>
      </c>
      <c r="L160" s="1">
        <f t="shared" si="36"/>
        <v>0</v>
      </c>
      <c r="M160" s="1">
        <f t="shared" si="37"/>
        <v>0</v>
      </c>
      <c r="N160" s="1">
        <f t="shared" si="41"/>
        <v>0</v>
      </c>
      <c r="O160" s="1">
        <f t="shared" si="42"/>
        <v>0</v>
      </c>
      <c r="P160" s="1">
        <f t="shared" si="43"/>
        <v>0</v>
      </c>
      <c r="Q160" s="1">
        <f t="shared" si="44"/>
        <v>0</v>
      </c>
      <c r="R160" s="1">
        <f t="shared" si="45"/>
        <v>0</v>
      </c>
      <c r="S160" s="1">
        <f t="shared" si="46"/>
        <v>0</v>
      </c>
      <c r="U160" s="1">
        <f t="shared" si="39"/>
        <v>0</v>
      </c>
      <c r="V160" s="1">
        <f t="shared" si="40"/>
        <v>0</v>
      </c>
    </row>
    <row r="161" spans="1:22">
      <c r="A161" s="5"/>
      <c r="B161" s="1"/>
      <c r="D161" s="1"/>
      <c r="K161" s="1">
        <f t="shared" si="35"/>
        <v>0</v>
      </c>
      <c r="L161" s="1">
        <f t="shared" si="36"/>
        <v>0</v>
      </c>
      <c r="M161" s="1">
        <f t="shared" si="37"/>
        <v>0</v>
      </c>
      <c r="N161" s="1">
        <f t="shared" si="41"/>
        <v>0</v>
      </c>
      <c r="O161" s="1">
        <f t="shared" si="42"/>
        <v>0</v>
      </c>
      <c r="P161" s="1">
        <f t="shared" si="43"/>
        <v>0</v>
      </c>
      <c r="Q161" s="1">
        <f t="shared" si="44"/>
        <v>0</v>
      </c>
      <c r="R161" s="1">
        <f t="shared" si="45"/>
        <v>0</v>
      </c>
      <c r="S161" s="1">
        <f t="shared" si="46"/>
        <v>0</v>
      </c>
      <c r="U161" s="1">
        <f t="shared" si="39"/>
        <v>0</v>
      </c>
      <c r="V161" s="1">
        <f t="shared" si="40"/>
        <v>0</v>
      </c>
    </row>
    <row r="162" spans="1:22">
      <c r="A162" s="5"/>
      <c r="B162" s="1"/>
      <c r="D162" s="1"/>
      <c r="K162" s="1">
        <f t="shared" si="35"/>
        <v>0</v>
      </c>
      <c r="L162" s="1">
        <f t="shared" si="36"/>
        <v>0</v>
      </c>
      <c r="M162" s="1">
        <f t="shared" si="37"/>
        <v>0</v>
      </c>
      <c r="N162" s="1">
        <f t="shared" si="41"/>
        <v>0</v>
      </c>
      <c r="O162" s="1">
        <f t="shared" si="42"/>
        <v>0</v>
      </c>
      <c r="P162" s="1">
        <f t="shared" si="43"/>
        <v>0</v>
      </c>
      <c r="Q162" s="1">
        <f t="shared" si="44"/>
        <v>0</v>
      </c>
      <c r="R162" s="1">
        <f t="shared" si="45"/>
        <v>0</v>
      </c>
      <c r="S162" s="1">
        <f t="shared" si="46"/>
        <v>0</v>
      </c>
      <c r="U162" s="1">
        <f t="shared" si="39"/>
        <v>0</v>
      </c>
      <c r="V162" s="1">
        <f t="shared" si="40"/>
        <v>0</v>
      </c>
    </row>
    <row r="163" spans="1:22">
      <c r="A163" s="5"/>
      <c r="B163" s="1"/>
      <c r="D163" s="1"/>
      <c r="K163" s="1">
        <f t="shared" si="35"/>
        <v>0</v>
      </c>
      <c r="L163" s="1">
        <f t="shared" si="36"/>
        <v>0</v>
      </c>
      <c r="M163" s="1">
        <f t="shared" si="37"/>
        <v>0</v>
      </c>
      <c r="N163" s="1">
        <f t="shared" si="41"/>
        <v>0</v>
      </c>
      <c r="O163" s="1">
        <f t="shared" si="42"/>
        <v>0</v>
      </c>
      <c r="P163" s="1">
        <f t="shared" si="43"/>
        <v>0</v>
      </c>
      <c r="Q163" s="1">
        <f t="shared" si="44"/>
        <v>0</v>
      </c>
      <c r="R163" s="1">
        <f t="shared" si="45"/>
        <v>0</v>
      </c>
      <c r="S163" s="1">
        <f t="shared" si="46"/>
        <v>0</v>
      </c>
      <c r="U163" s="1">
        <f t="shared" si="39"/>
        <v>0</v>
      </c>
      <c r="V163" s="1">
        <f t="shared" si="40"/>
        <v>0</v>
      </c>
    </row>
    <row r="164" spans="1:22">
      <c r="A164" s="5"/>
      <c r="B164" s="1"/>
      <c r="D164" s="1"/>
      <c r="K164" s="1">
        <f t="shared" si="35"/>
        <v>0</v>
      </c>
      <c r="L164" s="1">
        <f t="shared" si="36"/>
        <v>0</v>
      </c>
      <c r="M164" s="1">
        <f t="shared" si="37"/>
        <v>0</v>
      </c>
      <c r="N164" s="1">
        <f t="shared" si="41"/>
        <v>0</v>
      </c>
      <c r="O164" s="1">
        <f t="shared" si="42"/>
        <v>0</v>
      </c>
      <c r="P164" s="1">
        <f t="shared" si="43"/>
        <v>0</v>
      </c>
      <c r="Q164" s="1">
        <f t="shared" si="44"/>
        <v>0</v>
      </c>
      <c r="R164" s="1">
        <f t="shared" si="45"/>
        <v>0</v>
      </c>
      <c r="S164" s="1">
        <f t="shared" si="46"/>
        <v>0</v>
      </c>
      <c r="U164" s="1">
        <f t="shared" si="39"/>
        <v>0</v>
      </c>
      <c r="V164" s="1">
        <f t="shared" si="40"/>
        <v>0</v>
      </c>
    </row>
    <row r="165" spans="1:22">
      <c r="A165" s="5"/>
      <c r="B165" s="1"/>
      <c r="D165" s="1"/>
      <c r="K165" s="1">
        <f t="shared" si="35"/>
        <v>0</v>
      </c>
      <c r="L165" s="1">
        <f t="shared" si="36"/>
        <v>0</v>
      </c>
      <c r="M165" s="1">
        <f t="shared" si="37"/>
        <v>0</v>
      </c>
      <c r="N165" s="1">
        <f t="shared" si="41"/>
        <v>0</v>
      </c>
      <c r="O165" s="1">
        <f t="shared" si="42"/>
        <v>0</v>
      </c>
      <c r="P165" s="1">
        <f t="shared" si="43"/>
        <v>0</v>
      </c>
      <c r="Q165" s="1">
        <f t="shared" si="44"/>
        <v>0</v>
      </c>
      <c r="R165" s="1">
        <f t="shared" si="45"/>
        <v>0</v>
      </c>
      <c r="S165" s="1">
        <f t="shared" si="46"/>
        <v>0</v>
      </c>
      <c r="U165" s="1">
        <f t="shared" si="39"/>
        <v>0</v>
      </c>
      <c r="V165" s="1">
        <f t="shared" si="40"/>
        <v>0</v>
      </c>
    </row>
    <row r="166" spans="1:22">
      <c r="A166" s="5"/>
      <c r="B166" s="1"/>
      <c r="D166" s="1"/>
      <c r="K166" s="1">
        <f t="shared" si="35"/>
        <v>0</v>
      </c>
      <c r="L166" s="1">
        <f t="shared" si="36"/>
        <v>0</v>
      </c>
      <c r="M166" s="1">
        <f t="shared" si="37"/>
        <v>0</v>
      </c>
      <c r="N166" s="1">
        <f t="shared" si="41"/>
        <v>0</v>
      </c>
      <c r="O166" s="1">
        <f t="shared" si="42"/>
        <v>0</v>
      </c>
      <c r="P166" s="1">
        <f t="shared" si="43"/>
        <v>0</v>
      </c>
      <c r="Q166" s="1">
        <f t="shared" si="44"/>
        <v>0</v>
      </c>
      <c r="R166" s="1">
        <f t="shared" si="45"/>
        <v>0</v>
      </c>
      <c r="S166" s="1">
        <f t="shared" si="46"/>
        <v>0</v>
      </c>
      <c r="U166" s="1">
        <f t="shared" si="39"/>
        <v>0</v>
      </c>
      <c r="V166" s="1">
        <f t="shared" si="40"/>
        <v>0</v>
      </c>
    </row>
    <row r="167" spans="1:22">
      <c r="A167" s="5"/>
      <c r="B167" s="1"/>
      <c r="D167" s="1"/>
      <c r="K167" s="1">
        <f t="shared" si="35"/>
        <v>0</v>
      </c>
      <c r="L167" s="1">
        <f t="shared" si="36"/>
        <v>0</v>
      </c>
      <c r="M167" s="1">
        <f t="shared" si="37"/>
        <v>0</v>
      </c>
      <c r="N167" s="1">
        <f t="shared" si="41"/>
        <v>0</v>
      </c>
      <c r="O167" s="1">
        <f t="shared" si="42"/>
        <v>0</v>
      </c>
      <c r="P167" s="1">
        <f t="shared" si="43"/>
        <v>0</v>
      </c>
      <c r="Q167" s="1">
        <f t="shared" si="44"/>
        <v>0</v>
      </c>
      <c r="R167" s="1">
        <f t="shared" si="45"/>
        <v>0</v>
      </c>
      <c r="S167" s="1">
        <f t="shared" si="46"/>
        <v>0</v>
      </c>
      <c r="U167" s="1">
        <f t="shared" si="39"/>
        <v>0</v>
      </c>
      <c r="V167" s="1">
        <f t="shared" si="40"/>
        <v>0</v>
      </c>
    </row>
    <row r="168" spans="1:22">
      <c r="A168" s="5"/>
      <c r="B168" s="1"/>
      <c r="D168" s="1"/>
      <c r="K168" s="1">
        <f t="shared" si="35"/>
        <v>0</v>
      </c>
      <c r="L168" s="1">
        <f t="shared" si="36"/>
        <v>0</v>
      </c>
      <c r="M168" s="1">
        <f t="shared" si="37"/>
        <v>0</v>
      </c>
      <c r="N168" s="1">
        <f t="shared" si="41"/>
        <v>0</v>
      </c>
      <c r="O168" s="1">
        <f t="shared" si="42"/>
        <v>0</v>
      </c>
      <c r="P168" s="1">
        <f t="shared" si="43"/>
        <v>0</v>
      </c>
      <c r="Q168" s="1">
        <f t="shared" si="44"/>
        <v>0</v>
      </c>
      <c r="R168" s="1">
        <f t="shared" si="45"/>
        <v>0</v>
      </c>
      <c r="S168" s="1">
        <f t="shared" si="46"/>
        <v>0</v>
      </c>
      <c r="U168" s="1">
        <f t="shared" si="39"/>
        <v>0</v>
      </c>
      <c r="V168" s="1">
        <f t="shared" si="40"/>
        <v>0</v>
      </c>
    </row>
    <row r="169" spans="1:22">
      <c r="A169" s="5"/>
      <c r="B169" s="1"/>
      <c r="D169" s="1"/>
      <c r="K169" s="1">
        <f t="shared" si="35"/>
        <v>0</v>
      </c>
      <c r="L169" s="1">
        <f t="shared" si="36"/>
        <v>0</v>
      </c>
      <c r="M169" s="1">
        <f t="shared" si="37"/>
        <v>0</v>
      </c>
      <c r="N169" s="1">
        <f t="shared" si="41"/>
        <v>0</v>
      </c>
      <c r="O169" s="1">
        <f t="shared" si="42"/>
        <v>0</v>
      </c>
      <c r="P169" s="1">
        <f t="shared" si="43"/>
        <v>0</v>
      </c>
      <c r="Q169" s="1">
        <f t="shared" si="44"/>
        <v>0</v>
      </c>
      <c r="R169" s="1">
        <f t="shared" si="45"/>
        <v>0</v>
      </c>
      <c r="S169" s="1">
        <f t="shared" si="46"/>
        <v>0</v>
      </c>
      <c r="U169" s="1">
        <f t="shared" si="39"/>
        <v>0</v>
      </c>
      <c r="V169" s="1">
        <f t="shared" si="40"/>
        <v>0</v>
      </c>
    </row>
    <row r="170" spans="1:22">
      <c r="A170" s="5"/>
      <c r="B170" s="1"/>
      <c r="D170" s="1"/>
      <c r="K170" s="1">
        <f t="shared" si="35"/>
        <v>0</v>
      </c>
      <c r="L170" s="1">
        <f t="shared" si="36"/>
        <v>0</v>
      </c>
      <c r="M170" s="1">
        <f t="shared" si="37"/>
        <v>0</v>
      </c>
      <c r="N170" s="1">
        <f t="shared" si="41"/>
        <v>0</v>
      </c>
      <c r="O170" s="1">
        <f t="shared" si="42"/>
        <v>0</v>
      </c>
      <c r="P170" s="1">
        <f t="shared" si="43"/>
        <v>0</v>
      </c>
      <c r="Q170" s="1">
        <f t="shared" si="44"/>
        <v>0</v>
      </c>
      <c r="R170" s="1">
        <f t="shared" si="45"/>
        <v>0</v>
      </c>
      <c r="S170" s="1">
        <f t="shared" si="46"/>
        <v>0</v>
      </c>
      <c r="U170" s="1">
        <f t="shared" si="39"/>
        <v>0</v>
      </c>
      <c r="V170" s="1">
        <f t="shared" si="40"/>
        <v>0</v>
      </c>
    </row>
    <row r="171" spans="1:22">
      <c r="A171" s="5"/>
      <c r="B171" s="1"/>
      <c r="D171" s="1"/>
      <c r="K171" s="1">
        <f t="shared" si="35"/>
        <v>0</v>
      </c>
      <c r="L171" s="1">
        <f t="shared" si="36"/>
        <v>0</v>
      </c>
      <c r="M171" s="1">
        <f t="shared" si="37"/>
        <v>0</v>
      </c>
      <c r="N171" s="1">
        <f t="shared" si="41"/>
        <v>0</v>
      </c>
      <c r="O171" s="1">
        <f t="shared" si="42"/>
        <v>0</v>
      </c>
      <c r="P171" s="1">
        <f t="shared" si="43"/>
        <v>0</v>
      </c>
      <c r="Q171" s="1">
        <f t="shared" si="44"/>
        <v>0</v>
      </c>
      <c r="R171" s="1">
        <f t="shared" si="45"/>
        <v>0</v>
      </c>
      <c r="S171" s="1">
        <f t="shared" si="46"/>
        <v>0</v>
      </c>
      <c r="U171" s="1">
        <f t="shared" si="39"/>
        <v>0</v>
      </c>
      <c r="V171" s="1">
        <f t="shared" si="40"/>
        <v>0</v>
      </c>
    </row>
    <row r="172" spans="1:22">
      <c r="A172" s="5"/>
      <c r="B172" s="1"/>
      <c r="D172" s="1"/>
      <c r="K172" s="1">
        <f t="shared" si="35"/>
        <v>0</v>
      </c>
      <c r="L172" s="1">
        <f t="shared" si="36"/>
        <v>0</v>
      </c>
      <c r="M172" s="1">
        <f t="shared" si="37"/>
        <v>0</v>
      </c>
      <c r="N172" s="1">
        <f t="shared" si="41"/>
        <v>0</v>
      </c>
      <c r="O172" s="1">
        <f t="shared" si="42"/>
        <v>0</v>
      </c>
      <c r="P172" s="1">
        <f t="shared" si="43"/>
        <v>0</v>
      </c>
      <c r="Q172" s="1">
        <f t="shared" si="44"/>
        <v>0</v>
      </c>
      <c r="R172" s="1">
        <f t="shared" si="45"/>
        <v>0</v>
      </c>
      <c r="S172" s="1">
        <f t="shared" si="46"/>
        <v>0</v>
      </c>
      <c r="U172" s="1">
        <f t="shared" si="39"/>
        <v>0</v>
      </c>
      <c r="V172" s="1">
        <f t="shared" si="40"/>
        <v>0</v>
      </c>
    </row>
    <row r="173" spans="1:22">
      <c r="A173" s="5"/>
      <c r="B173" s="1"/>
      <c r="D173" s="1"/>
      <c r="K173" s="1">
        <f t="shared" si="35"/>
        <v>0</v>
      </c>
      <c r="L173" s="1">
        <f t="shared" si="36"/>
        <v>0</v>
      </c>
      <c r="M173" s="1">
        <f t="shared" si="37"/>
        <v>0</v>
      </c>
      <c r="N173" s="1">
        <f t="shared" si="41"/>
        <v>0</v>
      </c>
      <c r="O173" s="1">
        <f t="shared" si="42"/>
        <v>0</v>
      </c>
      <c r="P173" s="1">
        <f t="shared" si="43"/>
        <v>0</v>
      </c>
      <c r="Q173" s="1">
        <f t="shared" si="44"/>
        <v>0</v>
      </c>
      <c r="R173" s="1">
        <f t="shared" si="45"/>
        <v>0</v>
      </c>
      <c r="S173" s="1">
        <f t="shared" si="46"/>
        <v>0</v>
      </c>
      <c r="U173" s="1">
        <f t="shared" si="39"/>
        <v>0</v>
      </c>
      <c r="V173" s="1">
        <f t="shared" si="40"/>
        <v>0</v>
      </c>
    </row>
    <row r="174" spans="1:22">
      <c r="A174" s="5"/>
      <c r="B174" s="1"/>
      <c r="D174" s="1"/>
      <c r="K174" s="1">
        <f t="shared" si="35"/>
        <v>0</v>
      </c>
      <c r="L174" s="1">
        <f t="shared" si="36"/>
        <v>0</v>
      </c>
      <c r="M174" s="1">
        <f t="shared" si="37"/>
        <v>0</v>
      </c>
      <c r="N174" s="1">
        <f t="shared" si="41"/>
        <v>0</v>
      </c>
      <c r="O174" s="1">
        <f t="shared" si="42"/>
        <v>0</v>
      </c>
      <c r="P174" s="1">
        <f t="shared" si="43"/>
        <v>0</v>
      </c>
      <c r="Q174" s="1">
        <f t="shared" si="44"/>
        <v>0</v>
      </c>
      <c r="R174" s="1">
        <f t="shared" si="45"/>
        <v>0</v>
      </c>
      <c r="S174" s="1">
        <f t="shared" si="46"/>
        <v>0</v>
      </c>
      <c r="U174" s="1">
        <f t="shared" si="39"/>
        <v>0</v>
      </c>
      <c r="V174" s="1">
        <f t="shared" si="40"/>
        <v>0</v>
      </c>
    </row>
    <row r="175" spans="1:22">
      <c r="A175" s="5"/>
      <c r="B175" s="1"/>
      <c r="D175" s="1"/>
      <c r="K175" s="1">
        <f t="shared" si="35"/>
        <v>0</v>
      </c>
      <c r="L175" s="1">
        <f t="shared" si="36"/>
        <v>0</v>
      </c>
      <c r="M175" s="1">
        <f t="shared" si="37"/>
        <v>0</v>
      </c>
      <c r="N175" s="1">
        <f t="shared" si="41"/>
        <v>0</v>
      </c>
      <c r="O175" s="1">
        <f t="shared" si="42"/>
        <v>0</v>
      </c>
      <c r="P175" s="1">
        <f t="shared" si="43"/>
        <v>0</v>
      </c>
      <c r="Q175" s="1">
        <f t="shared" si="44"/>
        <v>0</v>
      </c>
      <c r="R175" s="1">
        <f t="shared" si="45"/>
        <v>0</v>
      </c>
      <c r="S175" s="1">
        <f t="shared" si="46"/>
        <v>0</v>
      </c>
      <c r="U175" s="1">
        <f t="shared" si="39"/>
        <v>0</v>
      </c>
      <c r="V175" s="1">
        <f t="shared" si="40"/>
        <v>0</v>
      </c>
    </row>
    <row r="176" spans="1:22">
      <c r="A176" s="5"/>
      <c r="B176" s="1"/>
      <c r="D176" s="1"/>
      <c r="K176" s="1">
        <f t="shared" si="35"/>
        <v>0</v>
      </c>
      <c r="L176" s="1">
        <f t="shared" si="36"/>
        <v>0</v>
      </c>
      <c r="M176" s="1">
        <f t="shared" si="37"/>
        <v>0</v>
      </c>
      <c r="N176" s="1">
        <f t="shared" si="41"/>
        <v>0</v>
      </c>
      <c r="O176" s="1">
        <f t="shared" si="42"/>
        <v>0</v>
      </c>
      <c r="P176" s="1">
        <f t="shared" si="43"/>
        <v>0</v>
      </c>
      <c r="Q176" s="1">
        <f t="shared" si="44"/>
        <v>0</v>
      </c>
      <c r="R176" s="1">
        <f t="shared" si="45"/>
        <v>0</v>
      </c>
      <c r="S176" s="1">
        <f t="shared" si="46"/>
        <v>0</v>
      </c>
      <c r="U176" s="1">
        <f t="shared" si="39"/>
        <v>0</v>
      </c>
      <c r="V176" s="1">
        <f t="shared" si="40"/>
        <v>0</v>
      </c>
    </row>
    <row r="177" spans="1:22">
      <c r="A177" s="5"/>
      <c r="B177" s="1"/>
      <c r="D177" s="1"/>
      <c r="K177" s="1">
        <f t="shared" si="35"/>
        <v>0</v>
      </c>
      <c r="L177" s="1">
        <f t="shared" si="36"/>
        <v>0</v>
      </c>
      <c r="M177" s="1">
        <f t="shared" si="37"/>
        <v>0</v>
      </c>
      <c r="N177" s="1">
        <f t="shared" si="41"/>
        <v>0</v>
      </c>
      <c r="O177" s="1">
        <f t="shared" si="42"/>
        <v>0</v>
      </c>
      <c r="P177" s="1">
        <f t="shared" si="43"/>
        <v>0</v>
      </c>
      <c r="Q177" s="1">
        <f t="shared" si="44"/>
        <v>0</v>
      </c>
      <c r="R177" s="1">
        <f t="shared" si="45"/>
        <v>0</v>
      </c>
      <c r="S177" s="1">
        <f t="shared" si="46"/>
        <v>0</v>
      </c>
      <c r="U177" s="1">
        <f t="shared" si="39"/>
        <v>0</v>
      </c>
      <c r="V177" s="1">
        <f t="shared" si="40"/>
        <v>0</v>
      </c>
    </row>
    <row r="178" spans="1:22">
      <c r="A178" s="5"/>
      <c r="B178" s="1"/>
      <c r="D178" s="1"/>
      <c r="K178" s="1">
        <f t="shared" si="35"/>
        <v>0</v>
      </c>
      <c r="L178" s="1">
        <f t="shared" si="36"/>
        <v>0</v>
      </c>
      <c r="M178" s="1">
        <f t="shared" si="37"/>
        <v>0</v>
      </c>
      <c r="N178" s="1">
        <f t="shared" si="41"/>
        <v>0</v>
      </c>
      <c r="O178" s="1">
        <f t="shared" si="42"/>
        <v>0</v>
      </c>
      <c r="P178" s="1">
        <f t="shared" si="43"/>
        <v>0</v>
      </c>
      <c r="Q178" s="1">
        <f t="shared" si="44"/>
        <v>0</v>
      </c>
      <c r="R178" s="1">
        <f t="shared" si="45"/>
        <v>0</v>
      </c>
      <c r="S178" s="1">
        <f t="shared" si="46"/>
        <v>0</v>
      </c>
      <c r="U178" s="1">
        <f t="shared" si="39"/>
        <v>0</v>
      </c>
      <c r="V178" s="1">
        <f t="shared" si="40"/>
        <v>0</v>
      </c>
    </row>
    <row r="179" spans="1:22">
      <c r="A179" s="5"/>
      <c r="B179" s="1"/>
      <c r="D179" s="1"/>
      <c r="K179" s="1">
        <f t="shared" si="35"/>
        <v>0</v>
      </c>
      <c r="L179" s="1">
        <f t="shared" si="36"/>
        <v>0</v>
      </c>
      <c r="M179" s="1">
        <f t="shared" si="37"/>
        <v>0</v>
      </c>
      <c r="N179" s="1">
        <f t="shared" si="41"/>
        <v>0</v>
      </c>
      <c r="O179" s="1">
        <f t="shared" si="42"/>
        <v>0</v>
      </c>
      <c r="P179" s="1">
        <f t="shared" si="43"/>
        <v>0</v>
      </c>
      <c r="Q179" s="1">
        <f t="shared" si="44"/>
        <v>0</v>
      </c>
      <c r="R179" s="1">
        <f t="shared" si="45"/>
        <v>0</v>
      </c>
      <c r="S179" s="1">
        <f t="shared" si="46"/>
        <v>0</v>
      </c>
      <c r="U179" s="1">
        <f t="shared" si="39"/>
        <v>0</v>
      </c>
      <c r="V179" s="1">
        <f t="shared" si="40"/>
        <v>0</v>
      </c>
    </row>
    <row r="180" spans="1:22">
      <c r="A180" s="5"/>
      <c r="B180" s="1"/>
      <c r="D180" s="1"/>
      <c r="K180" s="1">
        <f t="shared" si="35"/>
        <v>0</v>
      </c>
      <c r="L180" s="1">
        <f t="shared" si="36"/>
        <v>0</v>
      </c>
      <c r="M180" s="1">
        <f t="shared" si="37"/>
        <v>0</v>
      </c>
      <c r="N180" s="1">
        <f t="shared" si="41"/>
        <v>0</v>
      </c>
      <c r="O180" s="1">
        <f t="shared" si="42"/>
        <v>0</v>
      </c>
      <c r="P180" s="1">
        <f t="shared" si="43"/>
        <v>0</v>
      </c>
      <c r="Q180" s="1">
        <f t="shared" si="44"/>
        <v>0</v>
      </c>
      <c r="R180" s="1">
        <f t="shared" si="45"/>
        <v>0</v>
      </c>
      <c r="S180" s="1">
        <f t="shared" si="46"/>
        <v>0</v>
      </c>
      <c r="U180" s="1">
        <f t="shared" si="39"/>
        <v>0</v>
      </c>
      <c r="V180" s="1">
        <f t="shared" si="40"/>
        <v>0</v>
      </c>
    </row>
    <row r="181" spans="1:22">
      <c r="K181" s="1">
        <f t="shared" si="35"/>
        <v>0</v>
      </c>
      <c r="U181" s="1">
        <f t="shared" si="39"/>
        <v>0</v>
      </c>
    </row>
    <row r="182" spans="1:22">
      <c r="K182" s="1">
        <f t="shared" si="35"/>
        <v>0</v>
      </c>
      <c r="U182" s="1">
        <f t="shared" si="39"/>
        <v>0</v>
      </c>
    </row>
    <row r="183" spans="1:22">
      <c r="K183" s="1">
        <f t="shared" si="35"/>
        <v>0</v>
      </c>
      <c r="U183" s="1">
        <f t="shared" si="39"/>
        <v>0</v>
      </c>
    </row>
    <row r="184" spans="1:22">
      <c r="K184" s="1">
        <f t="shared" si="35"/>
        <v>0</v>
      </c>
      <c r="U184" s="1">
        <f t="shared" si="39"/>
        <v>0</v>
      </c>
    </row>
    <row r="185" spans="1:22">
      <c r="K185" s="1">
        <f t="shared" si="35"/>
        <v>0</v>
      </c>
      <c r="U185" s="1">
        <f t="shared" si="39"/>
        <v>0</v>
      </c>
    </row>
    <row r="186" spans="1:22">
      <c r="K186" s="1">
        <f t="shared" si="35"/>
        <v>0</v>
      </c>
      <c r="U186" s="1">
        <f t="shared" si="39"/>
        <v>0</v>
      </c>
    </row>
    <row r="187" spans="1:22">
      <c r="K187" s="1">
        <f t="shared" si="35"/>
        <v>0</v>
      </c>
      <c r="U187" s="1">
        <f t="shared" si="39"/>
        <v>0</v>
      </c>
    </row>
    <row r="188" spans="1:22">
      <c r="K188" s="1">
        <f t="shared" si="35"/>
        <v>0</v>
      </c>
      <c r="U188" s="1">
        <f t="shared" si="39"/>
        <v>0</v>
      </c>
    </row>
    <row r="189" spans="1:22">
      <c r="K189" s="1">
        <f t="shared" si="35"/>
        <v>0</v>
      </c>
      <c r="U189" s="1">
        <f t="shared" si="39"/>
        <v>0</v>
      </c>
    </row>
    <row r="190" spans="1:22">
      <c r="K190" s="1">
        <f t="shared" si="35"/>
        <v>0</v>
      </c>
      <c r="U190" s="1">
        <f t="shared" si="39"/>
        <v>0</v>
      </c>
    </row>
    <row r="191" spans="1:22">
      <c r="K191" s="1">
        <f t="shared" si="35"/>
        <v>0</v>
      </c>
      <c r="U191" s="1">
        <f t="shared" si="39"/>
        <v>0</v>
      </c>
    </row>
    <row r="192" spans="1:22">
      <c r="K192" s="1">
        <f t="shared" si="35"/>
        <v>0</v>
      </c>
      <c r="U192" s="1">
        <f t="shared" si="39"/>
        <v>0</v>
      </c>
    </row>
    <row r="193" spans="11:21">
      <c r="K193" s="1">
        <f t="shared" si="35"/>
        <v>0</v>
      </c>
      <c r="U193" s="1">
        <f t="shared" si="39"/>
        <v>0</v>
      </c>
    </row>
    <row r="194" spans="11:21">
      <c r="K194" s="1">
        <f t="shared" si="35"/>
        <v>0</v>
      </c>
      <c r="U194" s="1">
        <f t="shared" si="39"/>
        <v>0</v>
      </c>
    </row>
    <row r="195" spans="11:21">
      <c r="K195" s="1">
        <f>IF(E195="lojas",D195,0)</f>
        <v>0</v>
      </c>
      <c r="U195" s="1">
        <f t="shared" ref="U195:U250" si="47">IF(E195="dominios",D195,0)</f>
        <v>0</v>
      </c>
    </row>
    <row r="196" spans="11:21">
      <c r="K196" s="1">
        <f>IF(E196="lojas",D196,0)</f>
        <v>0</v>
      </c>
      <c r="U196" s="1">
        <f t="shared" si="47"/>
        <v>0</v>
      </c>
    </row>
    <row r="197" spans="11:21">
      <c r="K197" s="1">
        <f>IF(E197="lojas",D197,0)</f>
        <v>0</v>
      </c>
      <c r="U197" s="1">
        <f t="shared" si="47"/>
        <v>0</v>
      </c>
    </row>
    <row r="198" spans="11:21">
      <c r="K198" s="1">
        <f>IF(E198="lojas",D198,0)</f>
        <v>0</v>
      </c>
      <c r="U198" s="1">
        <f t="shared" si="47"/>
        <v>0</v>
      </c>
    </row>
    <row r="199" spans="11:21">
      <c r="K199" s="1">
        <f>IF(E199="lojas",D199,0)</f>
        <v>0</v>
      </c>
      <c r="U199" s="1">
        <f t="shared" si="47"/>
        <v>0</v>
      </c>
    </row>
    <row r="200" spans="11:21">
      <c r="U200" s="1">
        <f t="shared" si="47"/>
        <v>0</v>
      </c>
    </row>
    <row r="201" spans="11:21">
      <c r="U201" s="1">
        <f t="shared" si="47"/>
        <v>0</v>
      </c>
    </row>
    <row r="202" spans="11:21">
      <c r="U202" s="1">
        <f t="shared" si="47"/>
        <v>0</v>
      </c>
    </row>
    <row r="203" spans="11:21">
      <c r="U203" s="1">
        <f t="shared" si="47"/>
        <v>0</v>
      </c>
    </row>
    <row r="204" spans="11:21">
      <c r="U204" s="1">
        <f t="shared" si="47"/>
        <v>0</v>
      </c>
    </row>
    <row r="205" spans="11:21">
      <c r="U205" s="1">
        <f t="shared" si="47"/>
        <v>0</v>
      </c>
    </row>
    <row r="206" spans="11:21">
      <c r="U206" s="1">
        <f t="shared" si="47"/>
        <v>0</v>
      </c>
    </row>
    <row r="207" spans="11:21">
      <c r="U207" s="1">
        <f t="shared" si="47"/>
        <v>0</v>
      </c>
    </row>
    <row r="208" spans="11:21">
      <c r="U208" s="1">
        <f t="shared" si="47"/>
        <v>0</v>
      </c>
    </row>
    <row r="209" spans="21:21">
      <c r="U209" s="1">
        <f t="shared" si="47"/>
        <v>0</v>
      </c>
    </row>
    <row r="210" spans="21:21">
      <c r="U210" s="1">
        <f t="shared" si="47"/>
        <v>0</v>
      </c>
    </row>
    <row r="211" spans="21:21">
      <c r="U211" s="1">
        <f t="shared" si="47"/>
        <v>0</v>
      </c>
    </row>
    <row r="212" spans="21:21">
      <c r="U212" s="1">
        <f t="shared" si="47"/>
        <v>0</v>
      </c>
    </row>
    <row r="213" spans="21:21">
      <c r="U213" s="1">
        <f t="shared" si="47"/>
        <v>0</v>
      </c>
    </row>
    <row r="214" spans="21:21">
      <c r="U214" s="1">
        <f t="shared" si="47"/>
        <v>0</v>
      </c>
    </row>
    <row r="215" spans="21:21">
      <c r="U215" s="1">
        <f t="shared" si="47"/>
        <v>0</v>
      </c>
    </row>
    <row r="216" spans="21:21">
      <c r="U216" s="1">
        <f t="shared" si="47"/>
        <v>0</v>
      </c>
    </row>
    <row r="217" spans="21:21">
      <c r="U217" s="1">
        <f t="shared" si="47"/>
        <v>0</v>
      </c>
    </row>
    <row r="218" spans="21:21">
      <c r="U218" s="1">
        <f t="shared" si="47"/>
        <v>0</v>
      </c>
    </row>
    <row r="219" spans="21:21">
      <c r="U219" s="1">
        <f t="shared" si="47"/>
        <v>0</v>
      </c>
    </row>
    <row r="220" spans="21:21">
      <c r="U220" s="1">
        <f t="shared" si="47"/>
        <v>0</v>
      </c>
    </row>
    <row r="221" spans="21:21">
      <c r="U221" s="1">
        <f t="shared" si="47"/>
        <v>0</v>
      </c>
    </row>
    <row r="222" spans="21:21">
      <c r="U222" s="1">
        <f t="shared" si="47"/>
        <v>0</v>
      </c>
    </row>
    <row r="223" spans="21:21">
      <c r="U223" s="1">
        <f t="shared" si="47"/>
        <v>0</v>
      </c>
    </row>
    <row r="224" spans="21:21">
      <c r="U224" s="1">
        <f t="shared" si="47"/>
        <v>0</v>
      </c>
    </row>
    <row r="225" spans="21:21">
      <c r="U225" s="1">
        <f t="shared" si="47"/>
        <v>0</v>
      </c>
    </row>
    <row r="226" spans="21:21">
      <c r="U226" s="1">
        <f t="shared" si="47"/>
        <v>0</v>
      </c>
    </row>
    <row r="227" spans="21:21">
      <c r="U227" s="1">
        <f t="shared" si="47"/>
        <v>0</v>
      </c>
    </row>
    <row r="228" spans="21:21">
      <c r="U228" s="1">
        <f t="shared" si="47"/>
        <v>0</v>
      </c>
    </row>
    <row r="229" spans="21:21">
      <c r="U229" s="1">
        <f t="shared" si="47"/>
        <v>0</v>
      </c>
    </row>
    <row r="230" spans="21:21">
      <c r="U230" s="1">
        <f t="shared" si="47"/>
        <v>0</v>
      </c>
    </row>
    <row r="231" spans="21:21">
      <c r="U231" s="1">
        <f t="shared" si="47"/>
        <v>0</v>
      </c>
    </row>
    <row r="232" spans="21:21">
      <c r="U232" s="1">
        <f t="shared" si="47"/>
        <v>0</v>
      </c>
    </row>
    <row r="233" spans="21:21">
      <c r="U233" s="1">
        <f t="shared" si="47"/>
        <v>0</v>
      </c>
    </row>
    <row r="234" spans="21:21">
      <c r="U234" s="1">
        <f t="shared" si="47"/>
        <v>0</v>
      </c>
    </row>
    <row r="235" spans="21:21">
      <c r="U235" s="1">
        <f t="shared" si="47"/>
        <v>0</v>
      </c>
    </row>
    <row r="236" spans="21:21">
      <c r="U236" s="1">
        <f t="shared" si="47"/>
        <v>0</v>
      </c>
    </row>
    <row r="237" spans="21:21">
      <c r="U237" s="1">
        <f t="shared" si="47"/>
        <v>0</v>
      </c>
    </row>
    <row r="238" spans="21:21">
      <c r="U238" s="1">
        <f t="shared" si="47"/>
        <v>0</v>
      </c>
    </row>
    <row r="239" spans="21:21">
      <c r="U239" s="1">
        <f t="shared" si="47"/>
        <v>0</v>
      </c>
    </row>
    <row r="240" spans="21:21">
      <c r="U240" s="1">
        <f t="shared" si="47"/>
        <v>0</v>
      </c>
    </row>
    <row r="241" spans="21:21">
      <c r="U241" s="1">
        <f t="shared" si="47"/>
        <v>0</v>
      </c>
    </row>
    <row r="242" spans="21:21">
      <c r="U242" s="1">
        <f t="shared" si="47"/>
        <v>0</v>
      </c>
    </row>
    <row r="243" spans="21:21">
      <c r="U243" s="1">
        <f t="shared" si="47"/>
        <v>0</v>
      </c>
    </row>
    <row r="244" spans="21:21">
      <c r="U244" s="1">
        <f t="shared" si="47"/>
        <v>0</v>
      </c>
    </row>
    <row r="245" spans="21:21">
      <c r="U245" s="1">
        <f t="shared" si="47"/>
        <v>0</v>
      </c>
    </row>
    <row r="246" spans="21:21">
      <c r="U246" s="1">
        <f t="shared" si="47"/>
        <v>0</v>
      </c>
    </row>
    <row r="247" spans="21:21">
      <c r="U247" s="1">
        <f t="shared" si="47"/>
        <v>0</v>
      </c>
    </row>
    <row r="248" spans="21:21">
      <c r="U248" s="1">
        <f t="shared" si="47"/>
        <v>0</v>
      </c>
    </row>
    <row r="249" spans="21:21">
      <c r="U249" s="1">
        <f t="shared" si="47"/>
        <v>0</v>
      </c>
    </row>
    <row r="250" spans="21:21">
      <c r="U250" s="1">
        <f t="shared" si="47"/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pageSetup paperSize="256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250"/>
  <sheetViews>
    <sheetView workbookViewId="0">
      <selection activeCell="G80" sqref="G80"/>
    </sheetView>
  </sheetViews>
  <sheetFormatPr defaultRowHeight="15"/>
  <cols>
    <col min="4" max="4" width="10.5703125" bestFit="1" customWidth="1"/>
    <col min="7" max="7" width="13.5703125" customWidth="1"/>
    <col min="8" max="8" width="12.140625" bestFit="1" customWidth="1"/>
    <col min="9" max="9" width="13.5703125" bestFit="1" customWidth="1"/>
    <col min="10" max="10" width="9.28515625" bestFit="1" customWidth="1"/>
    <col min="11" max="11" width="10.5703125" bestFit="1" customWidth="1"/>
    <col min="15" max="16" width="9.5703125" bestFit="1" customWidth="1"/>
    <col min="17" max="17" width="10.140625" bestFit="1" customWidth="1"/>
    <col min="18" max="18" width="9.5703125" bestFit="1" customWidth="1"/>
  </cols>
  <sheetData>
    <row r="1" spans="1:22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</row>
    <row r="2" spans="1:22">
      <c r="A2" s="5">
        <v>39995</v>
      </c>
      <c r="B2" s="4"/>
      <c r="D2" s="1">
        <v>20</v>
      </c>
      <c r="E2" t="s">
        <v>20</v>
      </c>
      <c r="F2" t="s">
        <v>5</v>
      </c>
      <c r="G2" s="6" t="s">
        <v>1</v>
      </c>
      <c r="H2" s="6" t="s">
        <v>0</v>
      </c>
      <c r="I2" s="6"/>
      <c r="K2" s="1">
        <f>IF(E2="lojas",D2,0)</f>
        <v>20</v>
      </c>
      <c r="L2" s="1">
        <f>IF(E2="lanhouse",D2,0)</f>
        <v>0</v>
      </c>
      <c r="M2" s="1">
        <f>IF(E2="celular",D2,0)</f>
        <v>0</v>
      </c>
      <c r="N2" s="1">
        <f>IF(F2="caixa",D2,0)</f>
        <v>0</v>
      </c>
      <c r="O2" s="1">
        <f>IF(F2="bb",D2,0)</f>
        <v>0</v>
      </c>
      <c r="P2" s="1">
        <f>IF(F2="bradesco",D2,0)</f>
        <v>20</v>
      </c>
      <c r="Q2" s="1">
        <f>IF(F2="banco real",D2,0)</f>
        <v>0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</row>
    <row r="3" spans="1:22" ht="15.75">
      <c r="A3" s="5">
        <v>39995</v>
      </c>
      <c r="B3" s="4"/>
      <c r="D3" s="1">
        <v>44.9</v>
      </c>
      <c r="E3" t="s">
        <v>20</v>
      </c>
      <c r="F3" t="s">
        <v>13</v>
      </c>
      <c r="G3" s="8">
        <f>SUM(D2:D180)</f>
        <v>3016.1000000000031</v>
      </c>
      <c r="H3" s="7">
        <f>SUM(B2:B180)</f>
        <v>0</v>
      </c>
      <c r="I3" s="12">
        <f>SUM(G3-H3)</f>
        <v>3016.1000000000031</v>
      </c>
      <c r="K3" s="1">
        <f t="shared" ref="K3:K66" si="0">IF(E3="lojas",D3,0)</f>
        <v>44.9</v>
      </c>
      <c r="L3" s="1">
        <f>IF(E3="lanhouse",D3,0)</f>
        <v>0</v>
      </c>
      <c r="M3" s="1">
        <f>IF(E3="celular",D3,0)</f>
        <v>0</v>
      </c>
      <c r="N3" s="1">
        <f t="shared" ref="N3:N66" si="1">IF(F3="caixa",D3,0)</f>
        <v>0</v>
      </c>
      <c r="O3" s="1">
        <f>IF(F3="bb",D3,0)</f>
        <v>0</v>
      </c>
      <c r="P3" s="1">
        <f t="shared" ref="P3:P66" si="2">IF(F3="bradesco",D3,0)</f>
        <v>0</v>
      </c>
      <c r="Q3" s="1">
        <f t="shared" ref="Q3:Q66" si="3">IF(F3="banco real",D3,0)</f>
        <v>44.9</v>
      </c>
      <c r="R3" s="1">
        <f t="shared" ref="R3:R66" si="4">IF(F3="itau",D3,0)</f>
        <v>0</v>
      </c>
      <c r="S3" s="1">
        <f t="shared" ref="S3:S66" si="5">IF(F3="pseg",D3,0)</f>
        <v>0</v>
      </c>
      <c r="T3" s="1">
        <f t="shared" ref="T3:T66" si="6">IF(C3="pessoal",B3,0)</f>
        <v>0</v>
      </c>
      <c r="U3" s="1">
        <f t="shared" ref="U3:U66" si="7">IF(E3="dominios",D3,0)</f>
        <v>0</v>
      </c>
      <c r="V3" s="1">
        <f t="shared" ref="V3:V66" si="8">IF(C3="publicidade",B3,0)</f>
        <v>0</v>
      </c>
    </row>
    <row r="4" spans="1:22">
      <c r="A4" s="5">
        <v>39995</v>
      </c>
      <c r="B4" s="1"/>
      <c r="D4" s="1">
        <v>19.899999999999999</v>
      </c>
      <c r="E4" t="s">
        <v>20</v>
      </c>
      <c r="F4" t="s">
        <v>8</v>
      </c>
      <c r="G4" t="s">
        <v>390</v>
      </c>
      <c r="H4" t="s">
        <v>1</v>
      </c>
      <c r="I4" t="s">
        <v>0</v>
      </c>
      <c r="K4" s="1">
        <f t="shared" si="0"/>
        <v>19.899999999999999</v>
      </c>
      <c r="L4" s="1">
        <f t="shared" ref="L4:L64" si="9">IF(G4="lanhouse",D4,0)</f>
        <v>0</v>
      </c>
      <c r="M4" s="1">
        <f t="shared" ref="M4:M64" si="10">IF(G4="celular",D4,0)</f>
        <v>0</v>
      </c>
      <c r="N4" s="1">
        <f t="shared" si="1"/>
        <v>0</v>
      </c>
      <c r="O4" s="1">
        <f t="shared" ref="O4:O66" si="11">IF(F4="bb",D4,0)</f>
        <v>0</v>
      </c>
      <c r="P4" s="1">
        <f t="shared" si="2"/>
        <v>0</v>
      </c>
      <c r="Q4" s="1">
        <f t="shared" si="3"/>
        <v>0</v>
      </c>
      <c r="R4" s="1">
        <f t="shared" si="4"/>
        <v>19.899999999999999</v>
      </c>
      <c r="S4" s="1">
        <f t="shared" si="5"/>
        <v>0</v>
      </c>
      <c r="T4" s="1">
        <f t="shared" si="6"/>
        <v>0</v>
      </c>
      <c r="U4" s="1">
        <f t="shared" si="7"/>
        <v>0</v>
      </c>
      <c r="V4" s="1">
        <f t="shared" si="8"/>
        <v>0</v>
      </c>
    </row>
    <row r="5" spans="1:22">
      <c r="A5" s="5">
        <v>39995</v>
      </c>
      <c r="B5" s="1"/>
      <c r="D5" s="1">
        <v>44.9</v>
      </c>
      <c r="E5" t="s">
        <v>20</v>
      </c>
      <c r="F5" t="s">
        <v>5</v>
      </c>
      <c r="G5" t="s">
        <v>550</v>
      </c>
      <c r="H5" s="11">
        <f>SUM(L2:L180)</f>
        <v>0</v>
      </c>
      <c r="J5" s="17" t="s">
        <v>19</v>
      </c>
      <c r="K5" s="1">
        <f t="shared" si="0"/>
        <v>44.9</v>
      </c>
      <c r="L5" s="1">
        <f t="shared" si="9"/>
        <v>0</v>
      </c>
      <c r="M5" s="1">
        <f t="shared" si="10"/>
        <v>0</v>
      </c>
      <c r="N5" s="1">
        <f t="shared" si="1"/>
        <v>0</v>
      </c>
      <c r="O5" s="1">
        <f t="shared" si="11"/>
        <v>0</v>
      </c>
      <c r="P5" s="1">
        <f t="shared" si="2"/>
        <v>44.9</v>
      </c>
      <c r="Q5" s="1">
        <f t="shared" si="3"/>
        <v>0</v>
      </c>
      <c r="R5" s="1">
        <f t="shared" si="4"/>
        <v>0</v>
      </c>
      <c r="S5" s="1">
        <f t="shared" si="5"/>
        <v>0</v>
      </c>
      <c r="T5" s="1">
        <f t="shared" si="6"/>
        <v>0</v>
      </c>
      <c r="U5" s="1">
        <f t="shared" si="7"/>
        <v>0</v>
      </c>
      <c r="V5" s="1">
        <f t="shared" si="8"/>
        <v>0</v>
      </c>
    </row>
    <row r="6" spans="1:22">
      <c r="A6" s="5">
        <v>39995</v>
      </c>
      <c r="B6" s="1"/>
      <c r="D6" s="1">
        <v>30</v>
      </c>
      <c r="E6" t="s">
        <v>107</v>
      </c>
      <c r="F6" t="s">
        <v>5</v>
      </c>
      <c r="G6" t="s">
        <v>550</v>
      </c>
      <c r="H6" s="10">
        <f>SUM(K2:K180)</f>
        <v>2721.200000000003</v>
      </c>
      <c r="J6" s="18" t="s">
        <v>20</v>
      </c>
      <c r="K6" s="1">
        <f t="shared" si="0"/>
        <v>0</v>
      </c>
      <c r="L6" s="1">
        <f t="shared" si="9"/>
        <v>0</v>
      </c>
      <c r="M6" s="1">
        <f t="shared" si="10"/>
        <v>0</v>
      </c>
      <c r="N6" s="1">
        <f t="shared" si="1"/>
        <v>0</v>
      </c>
      <c r="O6" s="1">
        <f t="shared" si="11"/>
        <v>0</v>
      </c>
      <c r="P6" s="1">
        <f t="shared" si="2"/>
        <v>30</v>
      </c>
      <c r="Q6" s="1">
        <f t="shared" si="3"/>
        <v>0</v>
      </c>
      <c r="R6" s="1">
        <f t="shared" si="4"/>
        <v>0</v>
      </c>
      <c r="S6" s="1">
        <f t="shared" si="5"/>
        <v>0</v>
      </c>
      <c r="T6" s="1">
        <f t="shared" si="6"/>
        <v>0</v>
      </c>
      <c r="U6" s="1">
        <f t="shared" si="7"/>
        <v>0</v>
      </c>
      <c r="V6" s="1">
        <f t="shared" si="8"/>
        <v>0</v>
      </c>
    </row>
    <row r="7" spans="1:22">
      <c r="A7" s="5">
        <v>39995</v>
      </c>
      <c r="B7" s="1"/>
      <c r="D7" s="1">
        <v>24.9</v>
      </c>
      <c r="E7" t="s">
        <v>20</v>
      </c>
      <c r="F7" t="s">
        <v>8</v>
      </c>
      <c r="G7" t="s">
        <v>431</v>
      </c>
      <c r="H7" s="1">
        <f>SUM(M2:M180)</f>
        <v>0</v>
      </c>
      <c r="J7" t="s">
        <v>21</v>
      </c>
      <c r="K7" s="1">
        <f t="shared" si="0"/>
        <v>24.9</v>
      </c>
      <c r="L7" s="1">
        <f t="shared" si="9"/>
        <v>0</v>
      </c>
      <c r="M7" s="1">
        <f t="shared" si="10"/>
        <v>0</v>
      </c>
      <c r="N7" s="1">
        <f t="shared" si="1"/>
        <v>0</v>
      </c>
      <c r="O7" s="1">
        <f t="shared" si="11"/>
        <v>0</v>
      </c>
      <c r="P7" s="1">
        <f t="shared" si="2"/>
        <v>0</v>
      </c>
      <c r="Q7" s="1">
        <f t="shared" si="3"/>
        <v>0</v>
      </c>
      <c r="R7" s="1">
        <f t="shared" si="4"/>
        <v>24.9</v>
      </c>
      <c r="S7" s="1">
        <f t="shared" si="5"/>
        <v>0</v>
      </c>
      <c r="T7" s="1">
        <f t="shared" si="6"/>
        <v>0</v>
      </c>
      <c r="U7" s="1">
        <f t="shared" si="7"/>
        <v>0</v>
      </c>
      <c r="V7" s="1">
        <f t="shared" si="8"/>
        <v>0</v>
      </c>
    </row>
    <row r="8" spans="1:22">
      <c r="A8" s="5">
        <v>39996</v>
      </c>
      <c r="B8" s="1"/>
      <c r="D8" s="1">
        <v>9.9</v>
      </c>
      <c r="E8" t="s">
        <v>20</v>
      </c>
      <c r="F8" t="s">
        <v>8</v>
      </c>
      <c r="G8" t="s">
        <v>279</v>
      </c>
      <c r="H8" s="14">
        <f>SUM(U2:U180)</f>
        <v>249.9</v>
      </c>
      <c r="J8" s="19" t="s">
        <v>56</v>
      </c>
      <c r="K8" s="1">
        <f t="shared" si="0"/>
        <v>9.9</v>
      </c>
      <c r="L8" s="1">
        <f t="shared" si="9"/>
        <v>0</v>
      </c>
      <c r="M8" s="1">
        <f t="shared" si="10"/>
        <v>0</v>
      </c>
      <c r="N8" s="1">
        <f t="shared" si="1"/>
        <v>0</v>
      </c>
      <c r="O8" s="1">
        <f t="shared" si="11"/>
        <v>0</v>
      </c>
      <c r="P8" s="1">
        <f t="shared" si="2"/>
        <v>0</v>
      </c>
      <c r="Q8" s="1">
        <f t="shared" si="3"/>
        <v>0</v>
      </c>
      <c r="R8" s="1">
        <f t="shared" si="4"/>
        <v>9.9</v>
      </c>
      <c r="S8" s="1">
        <f t="shared" si="5"/>
        <v>0</v>
      </c>
      <c r="T8" s="1">
        <f t="shared" si="6"/>
        <v>0</v>
      </c>
      <c r="U8" s="1">
        <f t="shared" si="7"/>
        <v>0</v>
      </c>
      <c r="V8" s="1">
        <f t="shared" si="8"/>
        <v>0</v>
      </c>
    </row>
    <row r="9" spans="1:22">
      <c r="A9" s="5">
        <v>39996</v>
      </c>
      <c r="B9" s="4"/>
      <c r="D9" s="1">
        <v>24.9</v>
      </c>
      <c r="E9" t="s">
        <v>20</v>
      </c>
      <c r="F9" t="s">
        <v>6</v>
      </c>
      <c r="G9" t="s">
        <v>551</v>
      </c>
      <c r="J9" t="s">
        <v>25</v>
      </c>
      <c r="K9" s="1">
        <f t="shared" si="0"/>
        <v>24.9</v>
      </c>
      <c r="L9" s="1">
        <f t="shared" si="9"/>
        <v>0</v>
      </c>
      <c r="M9" s="1">
        <f t="shared" si="10"/>
        <v>0</v>
      </c>
      <c r="N9" s="1">
        <f t="shared" si="1"/>
        <v>0</v>
      </c>
      <c r="O9" s="1">
        <f t="shared" si="11"/>
        <v>24.9</v>
      </c>
      <c r="P9" s="1">
        <f t="shared" si="2"/>
        <v>0</v>
      </c>
      <c r="Q9" s="1">
        <f t="shared" si="3"/>
        <v>0</v>
      </c>
      <c r="R9" s="1">
        <f t="shared" si="4"/>
        <v>0</v>
      </c>
      <c r="S9" s="1">
        <f t="shared" si="5"/>
        <v>0</v>
      </c>
      <c r="T9" s="1">
        <f t="shared" si="6"/>
        <v>0</v>
      </c>
      <c r="U9" s="1">
        <f t="shared" si="7"/>
        <v>0</v>
      </c>
      <c r="V9" s="1">
        <f t="shared" si="8"/>
        <v>0</v>
      </c>
    </row>
    <row r="10" spans="1:22">
      <c r="A10" s="5">
        <v>39996</v>
      </c>
      <c r="B10" s="4"/>
      <c r="D10" s="1">
        <v>9.9</v>
      </c>
      <c r="E10" t="s">
        <v>20</v>
      </c>
      <c r="F10" t="s">
        <v>5</v>
      </c>
      <c r="G10" t="s">
        <v>552</v>
      </c>
      <c r="H10" t="s">
        <v>7</v>
      </c>
      <c r="I10" s="13">
        <f>SUM(N2:N180)</f>
        <v>349.09999999999997</v>
      </c>
      <c r="K10" s="1">
        <f t="shared" si="0"/>
        <v>9.9</v>
      </c>
      <c r="L10" s="1">
        <f t="shared" si="9"/>
        <v>0</v>
      </c>
      <c r="M10" s="1">
        <f t="shared" si="10"/>
        <v>0</v>
      </c>
      <c r="N10" s="1">
        <f t="shared" si="1"/>
        <v>0</v>
      </c>
      <c r="O10" s="1">
        <f t="shared" si="11"/>
        <v>0</v>
      </c>
      <c r="P10" s="1">
        <f t="shared" si="2"/>
        <v>9.9</v>
      </c>
      <c r="Q10" s="1">
        <f t="shared" si="3"/>
        <v>0</v>
      </c>
      <c r="R10" s="1">
        <f t="shared" si="4"/>
        <v>0</v>
      </c>
      <c r="S10" s="1">
        <f t="shared" si="5"/>
        <v>0</v>
      </c>
      <c r="T10" s="1">
        <f t="shared" si="6"/>
        <v>0</v>
      </c>
      <c r="U10" s="1">
        <f t="shared" si="7"/>
        <v>0</v>
      </c>
      <c r="V10" s="1">
        <f t="shared" si="8"/>
        <v>0</v>
      </c>
    </row>
    <row r="11" spans="1:22">
      <c r="A11" s="5">
        <v>39999</v>
      </c>
      <c r="B11" s="1"/>
      <c r="D11" s="1">
        <v>24.9</v>
      </c>
      <c r="E11" t="s">
        <v>20</v>
      </c>
      <c r="F11" t="s">
        <v>6</v>
      </c>
      <c r="G11" t="s">
        <v>553</v>
      </c>
      <c r="H11" t="s">
        <v>6</v>
      </c>
      <c r="I11" s="13">
        <f>SUM(O2:O180)</f>
        <v>583.59999999999991</v>
      </c>
      <c r="K11" s="1">
        <f t="shared" si="0"/>
        <v>24.9</v>
      </c>
      <c r="L11" s="1">
        <f t="shared" si="9"/>
        <v>0</v>
      </c>
      <c r="M11" s="1">
        <f t="shared" si="10"/>
        <v>0</v>
      </c>
      <c r="N11" s="1">
        <f t="shared" si="1"/>
        <v>0</v>
      </c>
      <c r="O11" s="1">
        <f t="shared" si="11"/>
        <v>24.9</v>
      </c>
      <c r="P11" s="1">
        <f t="shared" si="2"/>
        <v>0</v>
      </c>
      <c r="Q11" s="1">
        <f t="shared" si="3"/>
        <v>0</v>
      </c>
      <c r="R11" s="1">
        <f t="shared" si="4"/>
        <v>0</v>
      </c>
      <c r="S11" s="1">
        <f t="shared" si="5"/>
        <v>0</v>
      </c>
      <c r="T11" s="1">
        <f t="shared" si="6"/>
        <v>0</v>
      </c>
      <c r="U11" s="1">
        <f t="shared" si="7"/>
        <v>0</v>
      </c>
      <c r="V11" s="1">
        <f t="shared" si="8"/>
        <v>0</v>
      </c>
    </row>
    <row r="12" spans="1:22">
      <c r="A12" s="5">
        <v>39999</v>
      </c>
      <c r="B12" s="1"/>
      <c r="D12" s="1">
        <v>30</v>
      </c>
      <c r="E12" t="s">
        <v>56</v>
      </c>
      <c r="F12" t="s">
        <v>6</v>
      </c>
      <c r="G12" t="s">
        <v>553</v>
      </c>
      <c r="H12" t="s">
        <v>5</v>
      </c>
      <c r="I12" s="13">
        <f>SUM(P2:P80)</f>
        <v>660.5999999999998</v>
      </c>
      <c r="K12" s="1">
        <f t="shared" si="0"/>
        <v>0</v>
      </c>
      <c r="L12" s="1">
        <f t="shared" si="9"/>
        <v>0</v>
      </c>
      <c r="M12" s="1">
        <f t="shared" si="10"/>
        <v>0</v>
      </c>
      <c r="N12" s="1">
        <f t="shared" si="1"/>
        <v>0</v>
      </c>
      <c r="O12" s="1">
        <f t="shared" si="11"/>
        <v>30</v>
      </c>
      <c r="P12" s="1">
        <f t="shared" si="2"/>
        <v>0</v>
      </c>
      <c r="Q12" s="1">
        <f t="shared" si="3"/>
        <v>0</v>
      </c>
      <c r="R12" s="1">
        <f t="shared" si="4"/>
        <v>0</v>
      </c>
      <c r="S12" s="1">
        <f t="shared" si="5"/>
        <v>0</v>
      </c>
      <c r="T12" s="1">
        <f t="shared" si="6"/>
        <v>0</v>
      </c>
      <c r="U12" s="1">
        <f t="shared" si="7"/>
        <v>30</v>
      </c>
      <c r="V12" s="1">
        <f t="shared" si="8"/>
        <v>0</v>
      </c>
    </row>
    <row r="13" spans="1:22">
      <c r="A13" s="5">
        <v>39999</v>
      </c>
      <c r="B13" s="1"/>
      <c r="D13" s="1">
        <v>50</v>
      </c>
      <c r="E13" t="s">
        <v>20</v>
      </c>
      <c r="F13" t="s">
        <v>5</v>
      </c>
      <c r="G13" t="s">
        <v>262</v>
      </c>
      <c r="H13" t="s">
        <v>13</v>
      </c>
      <c r="I13" s="13">
        <f>SUM(Q2:Q189)</f>
        <v>409.5</v>
      </c>
      <c r="K13" s="1">
        <f t="shared" si="0"/>
        <v>50</v>
      </c>
      <c r="L13" s="1">
        <f t="shared" si="9"/>
        <v>0</v>
      </c>
      <c r="M13" s="1">
        <f t="shared" si="10"/>
        <v>0</v>
      </c>
      <c r="N13" s="1">
        <f t="shared" si="1"/>
        <v>0</v>
      </c>
      <c r="O13" s="1">
        <f t="shared" si="11"/>
        <v>0</v>
      </c>
      <c r="P13" s="1">
        <f t="shared" si="2"/>
        <v>50</v>
      </c>
      <c r="Q13" s="1">
        <f t="shared" si="3"/>
        <v>0</v>
      </c>
      <c r="R13" s="1">
        <f t="shared" si="4"/>
        <v>0</v>
      </c>
      <c r="S13" s="1">
        <f t="shared" si="5"/>
        <v>0</v>
      </c>
      <c r="T13" s="1">
        <f t="shared" si="6"/>
        <v>0</v>
      </c>
      <c r="U13" s="1">
        <f t="shared" si="7"/>
        <v>0</v>
      </c>
      <c r="V13" s="1">
        <f t="shared" si="8"/>
        <v>0</v>
      </c>
    </row>
    <row r="14" spans="1:22">
      <c r="A14" s="5">
        <v>39999</v>
      </c>
      <c r="B14" s="4"/>
      <c r="D14" s="1">
        <v>44.9</v>
      </c>
      <c r="E14" t="s">
        <v>20</v>
      </c>
      <c r="F14" t="s">
        <v>5</v>
      </c>
      <c r="G14" t="s">
        <v>554</v>
      </c>
      <c r="H14" t="s">
        <v>8</v>
      </c>
      <c r="I14" s="13">
        <f>SUM(R2:R189)</f>
        <v>518.39999999999986</v>
      </c>
      <c r="K14" s="1">
        <f t="shared" si="0"/>
        <v>44.9</v>
      </c>
      <c r="L14" s="1">
        <f t="shared" si="9"/>
        <v>0</v>
      </c>
      <c r="M14" s="1">
        <f t="shared" si="10"/>
        <v>0</v>
      </c>
      <c r="N14" s="1">
        <f t="shared" si="1"/>
        <v>0</v>
      </c>
      <c r="O14" s="1">
        <f t="shared" si="11"/>
        <v>0</v>
      </c>
      <c r="P14" s="1">
        <f t="shared" si="2"/>
        <v>44.9</v>
      </c>
      <c r="Q14" s="1">
        <f t="shared" si="3"/>
        <v>0</v>
      </c>
      <c r="R14" s="1">
        <f t="shared" si="4"/>
        <v>0</v>
      </c>
      <c r="S14" s="1">
        <f t="shared" si="5"/>
        <v>0</v>
      </c>
      <c r="T14" s="1">
        <f t="shared" si="6"/>
        <v>0</v>
      </c>
      <c r="U14" s="1">
        <f t="shared" si="7"/>
        <v>0</v>
      </c>
      <c r="V14" s="1">
        <f t="shared" si="8"/>
        <v>0</v>
      </c>
    </row>
    <row r="15" spans="1:22">
      <c r="A15" s="5">
        <v>39999</v>
      </c>
      <c r="B15" s="4"/>
      <c r="D15" s="1">
        <v>30</v>
      </c>
      <c r="E15" t="s">
        <v>56</v>
      </c>
      <c r="F15" t="s">
        <v>5</v>
      </c>
      <c r="G15" t="s">
        <v>554</v>
      </c>
      <c r="H15" t="s">
        <v>33</v>
      </c>
      <c r="I15" s="13">
        <f>SUM(S2:S199)</f>
        <v>250</v>
      </c>
      <c r="K15" s="1">
        <f t="shared" si="0"/>
        <v>0</v>
      </c>
      <c r="L15" s="1">
        <f t="shared" si="9"/>
        <v>0</v>
      </c>
      <c r="M15" s="1">
        <f t="shared" si="10"/>
        <v>0</v>
      </c>
      <c r="N15" s="1">
        <f t="shared" si="1"/>
        <v>0</v>
      </c>
      <c r="O15" s="1">
        <f t="shared" si="11"/>
        <v>0</v>
      </c>
      <c r="P15" s="1">
        <f t="shared" si="2"/>
        <v>30</v>
      </c>
      <c r="Q15" s="1">
        <f t="shared" si="3"/>
        <v>0</v>
      </c>
      <c r="R15" s="1">
        <f t="shared" si="4"/>
        <v>0</v>
      </c>
      <c r="S15" s="1">
        <f t="shared" si="5"/>
        <v>0</v>
      </c>
      <c r="T15" s="1">
        <f t="shared" si="6"/>
        <v>0</v>
      </c>
      <c r="U15" s="1">
        <f t="shared" si="7"/>
        <v>30</v>
      </c>
      <c r="V15" s="1">
        <f t="shared" si="8"/>
        <v>0</v>
      </c>
    </row>
    <row r="16" spans="1:22">
      <c r="A16" s="5">
        <v>40000</v>
      </c>
      <c r="B16" s="1"/>
      <c r="D16" s="1">
        <v>44.9</v>
      </c>
      <c r="E16" t="s">
        <v>20</v>
      </c>
      <c r="F16" t="s">
        <v>8</v>
      </c>
      <c r="G16" t="s">
        <v>213</v>
      </c>
      <c r="I16" s="13">
        <f>SUM(I10:I15)</f>
        <v>2771.2</v>
      </c>
      <c r="K16" s="1">
        <f t="shared" si="0"/>
        <v>44.9</v>
      </c>
      <c r="L16" s="1">
        <f t="shared" si="9"/>
        <v>0</v>
      </c>
      <c r="M16" s="1">
        <f t="shared" si="10"/>
        <v>0</v>
      </c>
      <c r="N16" s="1">
        <f t="shared" si="1"/>
        <v>0</v>
      </c>
      <c r="O16" s="1">
        <f t="shared" si="11"/>
        <v>0</v>
      </c>
      <c r="P16" s="1">
        <f t="shared" si="2"/>
        <v>0</v>
      </c>
      <c r="Q16" s="1">
        <f t="shared" si="3"/>
        <v>0</v>
      </c>
      <c r="R16" s="1">
        <f t="shared" si="4"/>
        <v>44.9</v>
      </c>
      <c r="S16" s="1">
        <f t="shared" si="5"/>
        <v>0</v>
      </c>
      <c r="T16" s="1">
        <f t="shared" si="6"/>
        <v>0</v>
      </c>
      <c r="U16" s="1">
        <f t="shared" si="7"/>
        <v>0</v>
      </c>
      <c r="V16" s="1">
        <f t="shared" si="8"/>
        <v>0</v>
      </c>
    </row>
    <row r="17" spans="1:22">
      <c r="A17" s="5">
        <v>40000</v>
      </c>
      <c r="B17" s="1"/>
      <c r="D17" s="1">
        <v>24.9</v>
      </c>
      <c r="E17" t="s">
        <v>20</v>
      </c>
      <c r="F17" t="s">
        <v>13</v>
      </c>
      <c r="G17" t="s">
        <v>180</v>
      </c>
      <c r="K17" s="1">
        <f t="shared" si="0"/>
        <v>24.9</v>
      </c>
      <c r="L17" s="1">
        <f t="shared" si="9"/>
        <v>0</v>
      </c>
      <c r="M17" s="1">
        <f t="shared" si="10"/>
        <v>0</v>
      </c>
      <c r="N17" s="1">
        <f t="shared" si="1"/>
        <v>0</v>
      </c>
      <c r="O17" s="1">
        <f t="shared" si="11"/>
        <v>0</v>
      </c>
      <c r="P17" s="1">
        <f t="shared" si="2"/>
        <v>0</v>
      </c>
      <c r="Q17" s="1">
        <f t="shared" si="3"/>
        <v>24.9</v>
      </c>
      <c r="R17" s="1">
        <f t="shared" si="4"/>
        <v>0</v>
      </c>
      <c r="S17" s="1">
        <f t="shared" si="5"/>
        <v>0</v>
      </c>
      <c r="T17" s="1">
        <f t="shared" si="6"/>
        <v>0</v>
      </c>
      <c r="U17" s="1">
        <f t="shared" si="7"/>
        <v>0</v>
      </c>
      <c r="V17" s="1">
        <f t="shared" si="8"/>
        <v>0</v>
      </c>
    </row>
    <row r="18" spans="1:22">
      <c r="A18" s="5">
        <v>40000</v>
      </c>
      <c r="B18" s="4"/>
      <c r="D18" s="1">
        <v>24.9</v>
      </c>
      <c r="E18" t="s">
        <v>20</v>
      </c>
      <c r="F18" t="s">
        <v>13</v>
      </c>
      <c r="G18" t="s">
        <v>115</v>
      </c>
      <c r="H18" t="s">
        <v>51</v>
      </c>
      <c r="I18" s="7">
        <f>SUM(T2:T151)</f>
        <v>0</v>
      </c>
      <c r="K18" s="1">
        <f t="shared" si="0"/>
        <v>24.9</v>
      </c>
      <c r="L18" s="1">
        <f t="shared" si="9"/>
        <v>0</v>
      </c>
      <c r="M18" s="1">
        <f t="shared" si="10"/>
        <v>0</v>
      </c>
      <c r="N18" s="1">
        <f t="shared" si="1"/>
        <v>0</v>
      </c>
      <c r="O18" s="1">
        <f t="shared" si="11"/>
        <v>0</v>
      </c>
      <c r="P18" s="1">
        <f t="shared" si="2"/>
        <v>0</v>
      </c>
      <c r="Q18" s="1">
        <f t="shared" si="3"/>
        <v>24.9</v>
      </c>
      <c r="R18" s="1">
        <f t="shared" si="4"/>
        <v>0</v>
      </c>
      <c r="S18" s="1">
        <f t="shared" si="5"/>
        <v>0</v>
      </c>
      <c r="T18" s="1">
        <f t="shared" si="6"/>
        <v>0</v>
      </c>
      <c r="U18" s="1">
        <f t="shared" si="7"/>
        <v>0</v>
      </c>
      <c r="V18" s="1">
        <f t="shared" si="8"/>
        <v>0</v>
      </c>
    </row>
    <row r="19" spans="1:22">
      <c r="A19" s="5">
        <v>40004</v>
      </c>
      <c r="B19" s="4"/>
      <c r="D19" s="1">
        <v>24.9</v>
      </c>
      <c r="E19" t="s">
        <v>20</v>
      </c>
      <c r="F19" t="s">
        <v>13</v>
      </c>
      <c r="G19" t="s">
        <v>384</v>
      </c>
      <c r="H19" t="s">
        <v>126</v>
      </c>
      <c r="I19" s="7">
        <f>SUM(V2:V180)</f>
        <v>0</v>
      </c>
      <c r="K19" s="1">
        <f t="shared" si="0"/>
        <v>24.9</v>
      </c>
      <c r="L19" s="1">
        <f t="shared" si="9"/>
        <v>0</v>
      </c>
      <c r="M19" s="1">
        <f t="shared" si="10"/>
        <v>0</v>
      </c>
      <c r="N19" s="1">
        <f t="shared" si="1"/>
        <v>0</v>
      </c>
      <c r="O19" s="1">
        <f t="shared" si="11"/>
        <v>0</v>
      </c>
      <c r="P19" s="1">
        <f t="shared" si="2"/>
        <v>0</v>
      </c>
      <c r="Q19" s="1">
        <f t="shared" si="3"/>
        <v>24.9</v>
      </c>
      <c r="R19" s="1">
        <f t="shared" si="4"/>
        <v>0</v>
      </c>
      <c r="S19" s="1">
        <f t="shared" si="5"/>
        <v>0</v>
      </c>
      <c r="T19" s="1">
        <f t="shared" si="6"/>
        <v>0</v>
      </c>
      <c r="U19" s="1">
        <f t="shared" si="7"/>
        <v>0</v>
      </c>
      <c r="V19" s="1">
        <f t="shared" si="8"/>
        <v>0</v>
      </c>
    </row>
    <row r="20" spans="1:22">
      <c r="A20" s="5">
        <v>40004</v>
      </c>
      <c r="B20" s="1"/>
      <c r="D20" s="1">
        <v>12.9</v>
      </c>
      <c r="E20" t="s">
        <v>20</v>
      </c>
      <c r="F20" t="s">
        <v>6</v>
      </c>
      <c r="G20" t="s">
        <v>73</v>
      </c>
      <c r="K20" s="1">
        <f t="shared" si="0"/>
        <v>12.9</v>
      </c>
      <c r="L20" s="1">
        <f t="shared" si="9"/>
        <v>0</v>
      </c>
      <c r="M20" s="1">
        <f t="shared" si="10"/>
        <v>0</v>
      </c>
      <c r="N20" s="1">
        <f t="shared" si="1"/>
        <v>0</v>
      </c>
      <c r="O20" s="1">
        <f t="shared" si="11"/>
        <v>12.9</v>
      </c>
      <c r="P20" s="1">
        <f t="shared" si="2"/>
        <v>0</v>
      </c>
      <c r="Q20" s="1">
        <f t="shared" si="3"/>
        <v>0</v>
      </c>
      <c r="R20" s="1">
        <f t="shared" si="4"/>
        <v>0</v>
      </c>
      <c r="S20" s="1">
        <f t="shared" si="5"/>
        <v>0</v>
      </c>
      <c r="T20" s="1">
        <f t="shared" si="6"/>
        <v>0</v>
      </c>
      <c r="U20" s="1">
        <f t="shared" si="7"/>
        <v>0</v>
      </c>
      <c r="V20" s="1">
        <f t="shared" si="8"/>
        <v>0</v>
      </c>
    </row>
    <row r="21" spans="1:22">
      <c r="A21" s="5">
        <v>40004</v>
      </c>
      <c r="B21" s="1"/>
      <c r="D21" s="1">
        <v>24.9</v>
      </c>
      <c r="E21" t="s">
        <v>20</v>
      </c>
      <c r="F21" t="s">
        <v>6</v>
      </c>
      <c r="G21" t="s">
        <v>72</v>
      </c>
      <c r="K21" s="1">
        <f t="shared" si="0"/>
        <v>24.9</v>
      </c>
      <c r="L21" s="1">
        <f t="shared" si="9"/>
        <v>0</v>
      </c>
      <c r="M21" s="1">
        <f t="shared" si="10"/>
        <v>0</v>
      </c>
      <c r="N21" s="1">
        <f t="shared" si="1"/>
        <v>0</v>
      </c>
      <c r="O21" s="1">
        <f t="shared" si="11"/>
        <v>24.9</v>
      </c>
      <c r="P21" s="1">
        <f t="shared" si="2"/>
        <v>0</v>
      </c>
      <c r="Q21" s="1">
        <f t="shared" si="3"/>
        <v>0</v>
      </c>
      <c r="R21" s="1">
        <f t="shared" si="4"/>
        <v>0</v>
      </c>
      <c r="S21" s="1">
        <f t="shared" si="5"/>
        <v>0</v>
      </c>
      <c r="T21" s="1">
        <f t="shared" si="6"/>
        <v>0</v>
      </c>
      <c r="U21" s="1">
        <f t="shared" si="7"/>
        <v>0</v>
      </c>
      <c r="V21" s="1">
        <f t="shared" si="8"/>
        <v>0</v>
      </c>
    </row>
    <row r="22" spans="1:22">
      <c r="A22" s="5">
        <v>40004</v>
      </c>
      <c r="B22" s="4"/>
      <c r="D22" s="1">
        <v>24.9</v>
      </c>
      <c r="E22" t="s">
        <v>20</v>
      </c>
      <c r="F22" t="s">
        <v>7</v>
      </c>
      <c r="G22" t="s">
        <v>350</v>
      </c>
      <c r="K22" s="1">
        <f t="shared" si="0"/>
        <v>24.9</v>
      </c>
      <c r="L22" s="1">
        <f t="shared" si="9"/>
        <v>0</v>
      </c>
      <c r="M22" s="1">
        <f t="shared" si="10"/>
        <v>0</v>
      </c>
      <c r="N22" s="1">
        <f t="shared" si="1"/>
        <v>24.9</v>
      </c>
      <c r="O22" s="1">
        <f t="shared" si="11"/>
        <v>0</v>
      </c>
      <c r="P22" s="1">
        <f t="shared" si="2"/>
        <v>0</v>
      </c>
      <c r="Q22" s="1">
        <f t="shared" si="3"/>
        <v>0</v>
      </c>
      <c r="R22" s="1">
        <f t="shared" si="4"/>
        <v>0</v>
      </c>
      <c r="S22" s="1">
        <f t="shared" si="5"/>
        <v>0</v>
      </c>
      <c r="T22" s="1">
        <f t="shared" si="6"/>
        <v>0</v>
      </c>
      <c r="U22" s="1">
        <f t="shared" si="7"/>
        <v>0</v>
      </c>
      <c r="V22" s="1">
        <f t="shared" si="8"/>
        <v>0</v>
      </c>
    </row>
    <row r="23" spans="1:22">
      <c r="A23" s="5">
        <v>40008</v>
      </c>
      <c r="B23" s="4"/>
      <c r="D23" s="1">
        <v>24.9</v>
      </c>
      <c r="E23" t="s">
        <v>20</v>
      </c>
      <c r="F23" t="s">
        <v>6</v>
      </c>
      <c r="G23" t="s">
        <v>348</v>
      </c>
      <c r="K23" s="1">
        <f t="shared" si="0"/>
        <v>24.9</v>
      </c>
      <c r="L23" s="1">
        <f t="shared" si="9"/>
        <v>0</v>
      </c>
      <c r="M23" s="1">
        <f t="shared" si="10"/>
        <v>0</v>
      </c>
      <c r="N23" s="1">
        <f t="shared" si="1"/>
        <v>0</v>
      </c>
      <c r="O23" s="1">
        <f t="shared" si="11"/>
        <v>24.9</v>
      </c>
      <c r="P23" s="1">
        <f t="shared" si="2"/>
        <v>0</v>
      </c>
      <c r="Q23" s="1">
        <f t="shared" si="3"/>
        <v>0</v>
      </c>
      <c r="R23" s="1">
        <f t="shared" si="4"/>
        <v>0</v>
      </c>
      <c r="S23" s="1">
        <f t="shared" si="5"/>
        <v>0</v>
      </c>
      <c r="T23" s="1">
        <f t="shared" si="6"/>
        <v>0</v>
      </c>
      <c r="U23" s="1">
        <f t="shared" si="7"/>
        <v>0</v>
      </c>
      <c r="V23" s="1">
        <f t="shared" si="8"/>
        <v>0</v>
      </c>
    </row>
    <row r="24" spans="1:22">
      <c r="A24" s="5">
        <v>40008</v>
      </c>
      <c r="B24" s="4"/>
      <c r="D24" s="1">
        <v>15</v>
      </c>
      <c r="E24" t="s">
        <v>107</v>
      </c>
      <c r="F24" t="s">
        <v>6</v>
      </c>
      <c r="G24" t="s">
        <v>348</v>
      </c>
      <c r="K24" s="1">
        <f t="shared" si="0"/>
        <v>0</v>
      </c>
      <c r="L24" s="1">
        <f t="shared" si="9"/>
        <v>0</v>
      </c>
      <c r="M24" s="1">
        <f t="shared" si="10"/>
        <v>0</v>
      </c>
      <c r="N24" s="1">
        <f t="shared" si="1"/>
        <v>0</v>
      </c>
      <c r="O24" s="1">
        <f t="shared" si="11"/>
        <v>15</v>
      </c>
      <c r="P24" s="1">
        <f t="shared" si="2"/>
        <v>0</v>
      </c>
      <c r="Q24" s="1">
        <f t="shared" si="3"/>
        <v>0</v>
      </c>
      <c r="R24" s="1">
        <f t="shared" si="4"/>
        <v>0</v>
      </c>
      <c r="S24" s="1">
        <f t="shared" si="5"/>
        <v>0</v>
      </c>
      <c r="T24" s="1">
        <f t="shared" si="6"/>
        <v>0</v>
      </c>
      <c r="U24" s="1">
        <f t="shared" si="7"/>
        <v>0</v>
      </c>
      <c r="V24" s="1">
        <f t="shared" si="8"/>
        <v>0</v>
      </c>
    </row>
    <row r="25" spans="1:22">
      <c r="A25" s="5">
        <v>40008</v>
      </c>
      <c r="B25" s="4"/>
      <c r="D25" s="1">
        <v>50</v>
      </c>
      <c r="E25" t="s">
        <v>20</v>
      </c>
      <c r="F25" t="s">
        <v>5</v>
      </c>
      <c r="G25" t="s">
        <v>167</v>
      </c>
      <c r="K25" s="1">
        <f t="shared" si="0"/>
        <v>50</v>
      </c>
      <c r="L25" s="1">
        <f t="shared" si="9"/>
        <v>0</v>
      </c>
      <c r="M25" s="1">
        <f t="shared" si="10"/>
        <v>0</v>
      </c>
      <c r="N25" s="1">
        <f t="shared" si="1"/>
        <v>0</v>
      </c>
      <c r="O25" s="1">
        <f t="shared" si="11"/>
        <v>0</v>
      </c>
      <c r="P25" s="1">
        <f t="shared" si="2"/>
        <v>50</v>
      </c>
      <c r="Q25" s="1">
        <f t="shared" si="3"/>
        <v>0</v>
      </c>
      <c r="R25" s="1">
        <f t="shared" si="4"/>
        <v>0</v>
      </c>
      <c r="S25" s="1">
        <f t="shared" si="5"/>
        <v>0</v>
      </c>
      <c r="T25" s="1">
        <f t="shared" si="6"/>
        <v>0</v>
      </c>
      <c r="U25" s="1">
        <f t="shared" si="7"/>
        <v>0</v>
      </c>
      <c r="V25" s="1">
        <f t="shared" si="8"/>
        <v>0</v>
      </c>
    </row>
    <row r="26" spans="1:22">
      <c r="A26" s="5">
        <v>40008</v>
      </c>
      <c r="B26" s="1"/>
      <c r="D26" s="1">
        <v>24.9</v>
      </c>
      <c r="E26" t="s">
        <v>20</v>
      </c>
      <c r="F26" t="s">
        <v>8</v>
      </c>
      <c r="G26" t="s">
        <v>466</v>
      </c>
      <c r="K26" s="1">
        <f t="shared" si="0"/>
        <v>24.9</v>
      </c>
      <c r="L26" s="1">
        <f t="shared" si="9"/>
        <v>0</v>
      </c>
      <c r="M26" s="1">
        <f t="shared" si="10"/>
        <v>0</v>
      </c>
      <c r="N26" s="1">
        <f t="shared" si="1"/>
        <v>0</v>
      </c>
      <c r="O26" s="1">
        <f t="shared" si="11"/>
        <v>0</v>
      </c>
      <c r="P26" s="1">
        <f t="shared" si="2"/>
        <v>0</v>
      </c>
      <c r="Q26" s="1">
        <f t="shared" si="3"/>
        <v>0</v>
      </c>
      <c r="R26" s="1">
        <f t="shared" si="4"/>
        <v>24.9</v>
      </c>
      <c r="S26" s="1">
        <f t="shared" si="5"/>
        <v>0</v>
      </c>
      <c r="T26" s="1">
        <f t="shared" si="6"/>
        <v>0</v>
      </c>
      <c r="U26" s="1">
        <f t="shared" si="7"/>
        <v>0</v>
      </c>
      <c r="V26" s="1">
        <f t="shared" si="8"/>
        <v>0</v>
      </c>
    </row>
    <row r="27" spans="1:22">
      <c r="A27" s="5">
        <v>40008</v>
      </c>
      <c r="B27" s="1"/>
      <c r="D27" s="1">
        <v>29.9</v>
      </c>
      <c r="E27" t="s">
        <v>20</v>
      </c>
      <c r="F27" t="s">
        <v>8</v>
      </c>
      <c r="G27" t="s">
        <v>54</v>
      </c>
      <c r="K27" s="1">
        <f t="shared" si="0"/>
        <v>29.9</v>
      </c>
      <c r="L27" s="1">
        <f t="shared" si="9"/>
        <v>0</v>
      </c>
      <c r="M27" s="1">
        <f t="shared" si="10"/>
        <v>0</v>
      </c>
      <c r="N27" s="1">
        <f t="shared" si="1"/>
        <v>0</v>
      </c>
      <c r="O27" s="1">
        <f t="shared" si="11"/>
        <v>0</v>
      </c>
      <c r="P27" s="1">
        <f t="shared" si="2"/>
        <v>0</v>
      </c>
      <c r="Q27" s="1">
        <f t="shared" si="3"/>
        <v>0</v>
      </c>
      <c r="R27" s="1">
        <f t="shared" si="4"/>
        <v>29.9</v>
      </c>
      <c r="S27" s="1">
        <f t="shared" si="5"/>
        <v>0</v>
      </c>
      <c r="T27" s="1">
        <f t="shared" si="6"/>
        <v>0</v>
      </c>
      <c r="U27" s="1">
        <f t="shared" si="7"/>
        <v>0</v>
      </c>
      <c r="V27" s="1">
        <f t="shared" si="8"/>
        <v>0</v>
      </c>
    </row>
    <row r="28" spans="1:22">
      <c r="A28" s="5">
        <v>40008</v>
      </c>
      <c r="B28" s="1"/>
      <c r="D28" s="1">
        <v>46</v>
      </c>
      <c r="E28" t="s">
        <v>20</v>
      </c>
      <c r="F28" t="s">
        <v>6</v>
      </c>
      <c r="G28" t="s">
        <v>540</v>
      </c>
      <c r="K28" s="1">
        <f t="shared" si="0"/>
        <v>46</v>
      </c>
      <c r="L28" s="1">
        <f t="shared" si="9"/>
        <v>0</v>
      </c>
      <c r="M28" s="1">
        <f t="shared" si="10"/>
        <v>0</v>
      </c>
      <c r="N28" s="1">
        <f t="shared" si="1"/>
        <v>0</v>
      </c>
      <c r="O28" s="1">
        <f t="shared" si="11"/>
        <v>46</v>
      </c>
      <c r="P28" s="1">
        <f t="shared" si="2"/>
        <v>0</v>
      </c>
      <c r="Q28" s="1">
        <f t="shared" si="3"/>
        <v>0</v>
      </c>
      <c r="R28" s="1">
        <f t="shared" si="4"/>
        <v>0</v>
      </c>
      <c r="S28" s="1">
        <f t="shared" si="5"/>
        <v>0</v>
      </c>
      <c r="T28" s="1">
        <f t="shared" si="6"/>
        <v>0</v>
      </c>
      <c r="U28" s="1">
        <f t="shared" si="7"/>
        <v>0</v>
      </c>
      <c r="V28" s="1">
        <f t="shared" si="8"/>
        <v>0</v>
      </c>
    </row>
    <row r="29" spans="1:22">
      <c r="A29" s="5">
        <v>40007</v>
      </c>
      <c r="B29" s="1"/>
      <c r="D29" s="1">
        <v>50</v>
      </c>
      <c r="E29" t="s">
        <v>20</v>
      </c>
      <c r="F29" t="s">
        <v>5</v>
      </c>
      <c r="G29" t="s">
        <v>147</v>
      </c>
      <c r="H29">
        <v>654</v>
      </c>
      <c r="K29" s="1">
        <f t="shared" si="0"/>
        <v>50</v>
      </c>
      <c r="L29" s="1">
        <f t="shared" si="9"/>
        <v>0</v>
      </c>
      <c r="M29" s="1">
        <f t="shared" si="10"/>
        <v>0</v>
      </c>
      <c r="N29" s="1">
        <f t="shared" si="1"/>
        <v>0</v>
      </c>
      <c r="O29" s="1">
        <f t="shared" si="11"/>
        <v>0</v>
      </c>
      <c r="P29" s="1">
        <f t="shared" si="2"/>
        <v>50</v>
      </c>
      <c r="Q29" s="1">
        <f t="shared" si="3"/>
        <v>0</v>
      </c>
      <c r="R29" s="1">
        <f t="shared" si="4"/>
        <v>0</v>
      </c>
      <c r="S29" s="1">
        <f t="shared" si="5"/>
        <v>0</v>
      </c>
      <c r="T29" s="1">
        <f t="shared" si="6"/>
        <v>0</v>
      </c>
      <c r="U29" s="1">
        <f t="shared" si="7"/>
        <v>0</v>
      </c>
      <c r="V29" s="1">
        <f t="shared" si="8"/>
        <v>0</v>
      </c>
    </row>
    <row r="30" spans="1:22">
      <c r="A30" s="5">
        <v>40010</v>
      </c>
      <c r="B30" s="1"/>
      <c r="D30" s="1">
        <v>44.9</v>
      </c>
      <c r="E30" t="s">
        <v>20</v>
      </c>
      <c r="F30" t="s">
        <v>6</v>
      </c>
      <c r="G30" t="s">
        <v>76</v>
      </c>
      <c r="K30" s="1">
        <f t="shared" si="0"/>
        <v>44.9</v>
      </c>
      <c r="L30" s="1">
        <f t="shared" si="9"/>
        <v>0</v>
      </c>
      <c r="M30" s="1">
        <f t="shared" si="10"/>
        <v>0</v>
      </c>
      <c r="N30" s="1">
        <f t="shared" si="1"/>
        <v>0</v>
      </c>
      <c r="O30" s="1">
        <f t="shared" si="11"/>
        <v>44.9</v>
      </c>
      <c r="P30" s="1">
        <f t="shared" si="2"/>
        <v>0</v>
      </c>
      <c r="Q30" s="1">
        <f t="shared" si="3"/>
        <v>0</v>
      </c>
      <c r="R30" s="1">
        <f t="shared" si="4"/>
        <v>0</v>
      </c>
      <c r="S30" s="1">
        <f t="shared" si="5"/>
        <v>0</v>
      </c>
      <c r="T30" s="1">
        <f t="shared" si="6"/>
        <v>0</v>
      </c>
      <c r="U30" s="1">
        <f t="shared" si="7"/>
        <v>0</v>
      </c>
      <c r="V30" s="1">
        <f t="shared" si="8"/>
        <v>0</v>
      </c>
    </row>
    <row r="31" spans="1:22">
      <c r="A31" s="5">
        <v>40010</v>
      </c>
      <c r="B31" s="1"/>
      <c r="D31" s="1">
        <v>24.9</v>
      </c>
      <c r="E31" t="s">
        <v>20</v>
      </c>
      <c r="F31" t="s">
        <v>6</v>
      </c>
      <c r="G31" t="s">
        <v>63</v>
      </c>
      <c r="K31" s="1">
        <f t="shared" si="0"/>
        <v>24.9</v>
      </c>
      <c r="L31" s="1">
        <f t="shared" si="9"/>
        <v>0</v>
      </c>
      <c r="M31" s="1">
        <f t="shared" si="10"/>
        <v>0</v>
      </c>
      <c r="N31" s="1">
        <f t="shared" si="1"/>
        <v>0</v>
      </c>
      <c r="O31" s="1">
        <f t="shared" si="11"/>
        <v>24.9</v>
      </c>
      <c r="P31" s="1">
        <f t="shared" si="2"/>
        <v>0</v>
      </c>
      <c r="Q31" s="1">
        <f t="shared" si="3"/>
        <v>0</v>
      </c>
      <c r="R31" s="1">
        <f t="shared" si="4"/>
        <v>0</v>
      </c>
      <c r="S31" s="1">
        <f t="shared" si="5"/>
        <v>0</v>
      </c>
      <c r="T31" s="1">
        <f t="shared" si="6"/>
        <v>0</v>
      </c>
      <c r="U31" s="1">
        <f t="shared" si="7"/>
        <v>0</v>
      </c>
      <c r="V31" s="1">
        <f t="shared" si="8"/>
        <v>0</v>
      </c>
    </row>
    <row r="32" spans="1:22">
      <c r="A32" s="5">
        <v>40010</v>
      </c>
      <c r="B32" s="1"/>
      <c r="D32" s="1">
        <v>24.9</v>
      </c>
      <c r="E32" t="s">
        <v>20</v>
      </c>
      <c r="F32" t="s">
        <v>6</v>
      </c>
      <c r="G32" t="s">
        <v>555</v>
      </c>
      <c r="K32" s="1">
        <f t="shared" si="0"/>
        <v>24.9</v>
      </c>
      <c r="L32" s="1">
        <f t="shared" si="9"/>
        <v>0</v>
      </c>
      <c r="M32" s="1">
        <f t="shared" si="10"/>
        <v>0</v>
      </c>
      <c r="N32" s="1">
        <f t="shared" si="1"/>
        <v>0</v>
      </c>
      <c r="O32" s="1">
        <f t="shared" si="11"/>
        <v>24.9</v>
      </c>
      <c r="P32" s="1">
        <f t="shared" si="2"/>
        <v>0</v>
      </c>
      <c r="Q32" s="1">
        <f t="shared" si="3"/>
        <v>0</v>
      </c>
      <c r="R32" s="1">
        <f t="shared" si="4"/>
        <v>0</v>
      </c>
      <c r="S32" s="1">
        <f t="shared" si="5"/>
        <v>0</v>
      </c>
      <c r="T32" s="1">
        <f t="shared" si="6"/>
        <v>0</v>
      </c>
      <c r="U32" s="1">
        <f t="shared" si="7"/>
        <v>0</v>
      </c>
      <c r="V32" s="1">
        <f t="shared" si="8"/>
        <v>0</v>
      </c>
    </row>
    <row r="33" spans="1:22">
      <c r="A33" s="5">
        <v>40009</v>
      </c>
      <c r="B33" s="1"/>
      <c r="D33" s="1">
        <v>24.9</v>
      </c>
      <c r="E33" t="s">
        <v>20</v>
      </c>
      <c r="F33" t="s">
        <v>5</v>
      </c>
      <c r="G33" t="s">
        <v>489</v>
      </c>
      <c r="K33" s="1">
        <f t="shared" si="0"/>
        <v>24.9</v>
      </c>
      <c r="L33" s="1">
        <f t="shared" si="9"/>
        <v>0</v>
      </c>
      <c r="M33" s="1">
        <f t="shared" si="10"/>
        <v>0</v>
      </c>
      <c r="N33" s="1">
        <f t="shared" si="1"/>
        <v>0</v>
      </c>
      <c r="O33" s="1">
        <f t="shared" si="11"/>
        <v>0</v>
      </c>
      <c r="P33" s="1">
        <f t="shared" si="2"/>
        <v>24.9</v>
      </c>
      <c r="Q33" s="1">
        <f t="shared" si="3"/>
        <v>0</v>
      </c>
      <c r="R33" s="1">
        <f t="shared" si="4"/>
        <v>0</v>
      </c>
      <c r="S33" s="1">
        <f t="shared" si="5"/>
        <v>0</v>
      </c>
      <c r="T33" s="1">
        <f t="shared" si="6"/>
        <v>0</v>
      </c>
      <c r="U33" s="1">
        <f t="shared" si="7"/>
        <v>0</v>
      </c>
      <c r="V33" s="1">
        <f t="shared" si="8"/>
        <v>0</v>
      </c>
    </row>
    <row r="34" spans="1:22">
      <c r="A34" s="5">
        <v>40010</v>
      </c>
      <c r="B34" s="1"/>
      <c r="D34" s="1">
        <v>24.9</v>
      </c>
      <c r="E34" t="s">
        <v>20</v>
      </c>
      <c r="F34" t="s">
        <v>5</v>
      </c>
      <c r="G34" t="s">
        <v>543</v>
      </c>
      <c r="K34" s="1">
        <f t="shared" si="0"/>
        <v>24.9</v>
      </c>
      <c r="L34" s="1">
        <f t="shared" si="9"/>
        <v>0</v>
      </c>
      <c r="M34" s="1">
        <f t="shared" si="10"/>
        <v>0</v>
      </c>
      <c r="N34" s="1">
        <f t="shared" si="1"/>
        <v>0</v>
      </c>
      <c r="O34" s="1">
        <f t="shared" si="11"/>
        <v>0</v>
      </c>
      <c r="P34" s="1">
        <f t="shared" si="2"/>
        <v>24.9</v>
      </c>
      <c r="Q34" s="1">
        <f t="shared" si="3"/>
        <v>0</v>
      </c>
      <c r="R34" s="1">
        <f t="shared" si="4"/>
        <v>0</v>
      </c>
      <c r="S34" s="1">
        <f t="shared" si="5"/>
        <v>0</v>
      </c>
      <c r="T34" s="1">
        <f t="shared" si="6"/>
        <v>0</v>
      </c>
      <c r="U34" s="1">
        <f t="shared" si="7"/>
        <v>0</v>
      </c>
      <c r="V34" s="1">
        <f t="shared" si="8"/>
        <v>0</v>
      </c>
    </row>
    <row r="35" spans="1:22">
      <c r="A35" s="5">
        <v>40010</v>
      </c>
      <c r="B35" s="1"/>
      <c r="D35" s="1">
        <v>24.9</v>
      </c>
      <c r="E35" t="s">
        <v>20</v>
      </c>
      <c r="F35" t="s">
        <v>7</v>
      </c>
      <c r="G35" t="s">
        <v>487</v>
      </c>
      <c r="K35" s="1">
        <f t="shared" si="0"/>
        <v>24.9</v>
      </c>
      <c r="L35" s="1">
        <f t="shared" si="9"/>
        <v>0</v>
      </c>
      <c r="M35" s="1">
        <f t="shared" si="10"/>
        <v>0</v>
      </c>
      <c r="N35" s="1">
        <f t="shared" si="1"/>
        <v>24.9</v>
      </c>
      <c r="O35" s="1">
        <f t="shared" si="11"/>
        <v>0</v>
      </c>
      <c r="P35" s="1">
        <f t="shared" si="2"/>
        <v>0</v>
      </c>
      <c r="Q35" s="1">
        <f t="shared" si="3"/>
        <v>0</v>
      </c>
      <c r="R35" s="1">
        <f t="shared" si="4"/>
        <v>0</v>
      </c>
      <c r="S35" s="1">
        <f t="shared" si="5"/>
        <v>0</v>
      </c>
      <c r="T35" s="1">
        <f t="shared" si="6"/>
        <v>0</v>
      </c>
      <c r="U35" s="1">
        <f t="shared" si="7"/>
        <v>0</v>
      </c>
      <c r="V35" s="1">
        <f t="shared" si="8"/>
        <v>0</v>
      </c>
    </row>
    <row r="36" spans="1:22">
      <c r="A36" s="5">
        <v>40008</v>
      </c>
      <c r="B36" s="1"/>
      <c r="D36" s="1">
        <v>24.9</v>
      </c>
      <c r="E36" t="s">
        <v>20</v>
      </c>
      <c r="F36" t="s">
        <v>7</v>
      </c>
      <c r="G36" t="s">
        <v>501</v>
      </c>
      <c r="K36" s="1">
        <f t="shared" si="0"/>
        <v>24.9</v>
      </c>
      <c r="L36" s="1">
        <f t="shared" si="9"/>
        <v>0</v>
      </c>
      <c r="M36" s="1">
        <f t="shared" si="10"/>
        <v>0</v>
      </c>
      <c r="N36" s="1">
        <f t="shared" si="1"/>
        <v>24.9</v>
      </c>
      <c r="O36" s="1">
        <f t="shared" si="11"/>
        <v>0</v>
      </c>
      <c r="P36" s="1">
        <f t="shared" si="2"/>
        <v>0</v>
      </c>
      <c r="Q36" s="1">
        <f t="shared" si="3"/>
        <v>0</v>
      </c>
      <c r="R36" s="1">
        <f t="shared" si="4"/>
        <v>0</v>
      </c>
      <c r="S36" s="1">
        <f t="shared" si="5"/>
        <v>0</v>
      </c>
      <c r="T36" s="1">
        <f t="shared" si="6"/>
        <v>0</v>
      </c>
      <c r="U36" s="1">
        <f t="shared" si="7"/>
        <v>0</v>
      </c>
      <c r="V36" s="1">
        <f t="shared" si="8"/>
        <v>0</v>
      </c>
    </row>
    <row r="37" spans="1:22">
      <c r="A37" s="5">
        <v>40012</v>
      </c>
      <c r="B37" s="1"/>
      <c r="D37" s="1">
        <v>84.9</v>
      </c>
      <c r="E37" t="s">
        <v>20</v>
      </c>
      <c r="F37" t="s">
        <v>6</v>
      </c>
      <c r="G37" t="s">
        <v>185</v>
      </c>
      <c r="K37" s="1">
        <f t="shared" si="0"/>
        <v>84.9</v>
      </c>
      <c r="L37" s="1">
        <f t="shared" si="9"/>
        <v>0</v>
      </c>
      <c r="M37" s="1">
        <f t="shared" si="10"/>
        <v>0</v>
      </c>
      <c r="N37" s="1">
        <f t="shared" si="1"/>
        <v>0</v>
      </c>
      <c r="O37" s="1">
        <f t="shared" si="11"/>
        <v>84.9</v>
      </c>
      <c r="P37" s="1">
        <f t="shared" si="2"/>
        <v>0</v>
      </c>
      <c r="Q37" s="1">
        <f t="shared" si="3"/>
        <v>0</v>
      </c>
      <c r="R37" s="1">
        <f t="shared" si="4"/>
        <v>0</v>
      </c>
      <c r="S37" s="1">
        <f t="shared" si="5"/>
        <v>0</v>
      </c>
      <c r="T37" s="1">
        <f t="shared" si="6"/>
        <v>0</v>
      </c>
      <c r="U37" s="1">
        <f t="shared" si="7"/>
        <v>0</v>
      </c>
      <c r="V37" s="1">
        <f t="shared" si="8"/>
        <v>0</v>
      </c>
    </row>
    <row r="38" spans="1:22">
      <c r="A38" s="5">
        <v>40012</v>
      </c>
      <c r="B38" s="1"/>
      <c r="D38" s="1">
        <v>29.9</v>
      </c>
      <c r="E38" t="s">
        <v>20</v>
      </c>
      <c r="F38" t="s">
        <v>5</v>
      </c>
      <c r="G38" t="s">
        <v>508</v>
      </c>
      <c r="K38" s="1">
        <f t="shared" si="0"/>
        <v>29.9</v>
      </c>
      <c r="L38" s="1">
        <f t="shared" si="9"/>
        <v>0</v>
      </c>
      <c r="M38" s="1">
        <f t="shared" si="10"/>
        <v>0</v>
      </c>
      <c r="N38" s="1">
        <f t="shared" si="1"/>
        <v>0</v>
      </c>
      <c r="O38" s="1">
        <f t="shared" si="11"/>
        <v>0</v>
      </c>
      <c r="P38" s="1">
        <f t="shared" si="2"/>
        <v>29.9</v>
      </c>
      <c r="Q38" s="1">
        <f t="shared" si="3"/>
        <v>0</v>
      </c>
      <c r="R38" s="1">
        <f t="shared" si="4"/>
        <v>0</v>
      </c>
      <c r="S38" s="1">
        <f t="shared" si="5"/>
        <v>0</v>
      </c>
      <c r="T38" s="1">
        <f t="shared" si="6"/>
        <v>0</v>
      </c>
      <c r="U38" s="1">
        <f t="shared" si="7"/>
        <v>0</v>
      </c>
      <c r="V38" s="1">
        <f t="shared" si="8"/>
        <v>0</v>
      </c>
    </row>
    <row r="39" spans="1:22">
      <c r="A39" s="5">
        <v>40013</v>
      </c>
      <c r="B39" s="1"/>
      <c r="D39" s="1">
        <v>24.9</v>
      </c>
      <c r="E39" t="s">
        <v>20</v>
      </c>
      <c r="F39" t="s">
        <v>5</v>
      </c>
      <c r="G39" t="s">
        <v>64</v>
      </c>
      <c r="K39" s="1">
        <f t="shared" si="0"/>
        <v>24.9</v>
      </c>
      <c r="L39" s="1">
        <f t="shared" si="9"/>
        <v>0</v>
      </c>
      <c r="M39" s="1">
        <f t="shared" si="10"/>
        <v>0</v>
      </c>
      <c r="N39" s="1">
        <f t="shared" si="1"/>
        <v>0</v>
      </c>
      <c r="O39" s="1">
        <f t="shared" si="11"/>
        <v>0</v>
      </c>
      <c r="P39" s="1">
        <f t="shared" si="2"/>
        <v>24.9</v>
      </c>
      <c r="Q39" s="1">
        <f t="shared" si="3"/>
        <v>0</v>
      </c>
      <c r="R39" s="1">
        <f t="shared" si="4"/>
        <v>0</v>
      </c>
      <c r="S39" s="1">
        <f t="shared" si="5"/>
        <v>0</v>
      </c>
      <c r="T39" s="1">
        <f t="shared" si="6"/>
        <v>0</v>
      </c>
      <c r="U39" s="1">
        <f t="shared" si="7"/>
        <v>0</v>
      </c>
      <c r="V39" s="1">
        <f t="shared" si="8"/>
        <v>0</v>
      </c>
    </row>
    <row r="40" spans="1:22">
      <c r="A40" s="5">
        <v>40014</v>
      </c>
      <c r="B40" s="1"/>
      <c r="D40" s="1">
        <v>250</v>
      </c>
      <c r="E40" t="s">
        <v>20</v>
      </c>
      <c r="F40" t="s">
        <v>33</v>
      </c>
      <c r="G40" t="s">
        <v>33</v>
      </c>
      <c r="K40" s="1">
        <f t="shared" si="0"/>
        <v>250</v>
      </c>
      <c r="L40" s="1">
        <f t="shared" si="9"/>
        <v>0</v>
      </c>
      <c r="M40" s="1">
        <f t="shared" si="10"/>
        <v>0</v>
      </c>
      <c r="N40" s="1">
        <f t="shared" si="1"/>
        <v>0</v>
      </c>
      <c r="O40" s="1">
        <f t="shared" si="11"/>
        <v>0</v>
      </c>
      <c r="P40" s="1">
        <f t="shared" si="2"/>
        <v>0</v>
      </c>
      <c r="Q40" s="1">
        <f t="shared" si="3"/>
        <v>0</v>
      </c>
      <c r="R40" s="1">
        <f t="shared" si="4"/>
        <v>0</v>
      </c>
      <c r="S40" s="1">
        <f t="shared" si="5"/>
        <v>250</v>
      </c>
      <c r="T40" s="1">
        <f t="shared" si="6"/>
        <v>0</v>
      </c>
      <c r="U40" s="1">
        <f t="shared" si="7"/>
        <v>0</v>
      </c>
      <c r="V40" s="1">
        <f t="shared" si="8"/>
        <v>0</v>
      </c>
    </row>
    <row r="41" spans="1:22">
      <c r="A41" s="5">
        <v>40014</v>
      </c>
      <c r="B41" s="1"/>
      <c r="D41" s="1">
        <v>25</v>
      </c>
      <c r="E41" t="s">
        <v>20</v>
      </c>
      <c r="F41" t="s">
        <v>8</v>
      </c>
      <c r="G41" t="s">
        <v>104</v>
      </c>
      <c r="K41" s="1">
        <f t="shared" si="0"/>
        <v>25</v>
      </c>
      <c r="L41" s="1">
        <f t="shared" si="9"/>
        <v>0</v>
      </c>
      <c r="M41" s="1">
        <f t="shared" si="10"/>
        <v>0</v>
      </c>
      <c r="N41" s="1">
        <f t="shared" si="1"/>
        <v>0</v>
      </c>
      <c r="O41" s="1">
        <f t="shared" si="11"/>
        <v>0</v>
      </c>
      <c r="P41" s="1">
        <f t="shared" si="2"/>
        <v>0</v>
      </c>
      <c r="Q41" s="1">
        <f t="shared" si="3"/>
        <v>0</v>
      </c>
      <c r="R41" s="1">
        <f t="shared" si="4"/>
        <v>25</v>
      </c>
      <c r="S41" s="1">
        <f t="shared" si="5"/>
        <v>0</v>
      </c>
      <c r="T41" s="1">
        <f t="shared" si="6"/>
        <v>0</v>
      </c>
      <c r="U41" s="1">
        <f t="shared" si="7"/>
        <v>0</v>
      </c>
      <c r="V41" s="1">
        <f t="shared" si="8"/>
        <v>0</v>
      </c>
    </row>
    <row r="42" spans="1:22">
      <c r="A42" s="5">
        <v>40014</v>
      </c>
      <c r="B42" s="1"/>
      <c r="D42" s="1">
        <v>22.9</v>
      </c>
      <c r="E42" t="s">
        <v>20</v>
      </c>
      <c r="F42" t="s">
        <v>7</v>
      </c>
      <c r="G42" t="s">
        <v>179</v>
      </c>
      <c r="K42" s="1">
        <f t="shared" si="0"/>
        <v>22.9</v>
      </c>
      <c r="L42" s="1">
        <f t="shared" si="9"/>
        <v>0</v>
      </c>
      <c r="M42" s="1">
        <f t="shared" si="10"/>
        <v>0</v>
      </c>
      <c r="N42" s="1">
        <f t="shared" si="1"/>
        <v>22.9</v>
      </c>
      <c r="O42" s="1">
        <f t="shared" si="11"/>
        <v>0</v>
      </c>
      <c r="P42" s="1">
        <f t="shared" si="2"/>
        <v>0</v>
      </c>
      <c r="Q42" s="1">
        <f t="shared" si="3"/>
        <v>0</v>
      </c>
      <c r="R42" s="1">
        <f t="shared" si="4"/>
        <v>0</v>
      </c>
      <c r="S42" s="1">
        <f t="shared" si="5"/>
        <v>0</v>
      </c>
      <c r="T42" s="1">
        <f t="shared" si="6"/>
        <v>0</v>
      </c>
      <c r="U42" s="1">
        <f t="shared" si="7"/>
        <v>0</v>
      </c>
      <c r="V42" s="1">
        <f t="shared" si="8"/>
        <v>0</v>
      </c>
    </row>
    <row r="43" spans="1:22">
      <c r="A43" s="5">
        <v>40014</v>
      </c>
      <c r="B43" s="1"/>
      <c r="D43" s="1">
        <v>24.9</v>
      </c>
      <c r="E43" t="s">
        <v>20</v>
      </c>
      <c r="F43" t="s">
        <v>8</v>
      </c>
      <c r="G43" t="s">
        <v>542</v>
      </c>
      <c r="K43" s="1">
        <f t="shared" si="0"/>
        <v>24.9</v>
      </c>
      <c r="L43" s="1">
        <f t="shared" si="9"/>
        <v>0</v>
      </c>
      <c r="M43" s="1">
        <f t="shared" si="10"/>
        <v>0</v>
      </c>
      <c r="N43" s="1">
        <f t="shared" si="1"/>
        <v>0</v>
      </c>
      <c r="O43" s="1">
        <f t="shared" si="11"/>
        <v>0</v>
      </c>
      <c r="P43" s="1">
        <f t="shared" si="2"/>
        <v>0</v>
      </c>
      <c r="Q43" s="1">
        <f t="shared" si="3"/>
        <v>0</v>
      </c>
      <c r="R43" s="1">
        <f t="shared" si="4"/>
        <v>24.9</v>
      </c>
      <c r="S43" s="1">
        <f t="shared" si="5"/>
        <v>0</v>
      </c>
      <c r="T43" s="1">
        <f t="shared" si="6"/>
        <v>0</v>
      </c>
      <c r="U43" s="1">
        <f t="shared" si="7"/>
        <v>0</v>
      </c>
      <c r="V43" s="1">
        <f t="shared" si="8"/>
        <v>0</v>
      </c>
    </row>
    <row r="44" spans="1:22">
      <c r="A44" s="5">
        <v>40014</v>
      </c>
      <c r="B44" s="1"/>
      <c r="D44" s="1">
        <v>24.9</v>
      </c>
      <c r="E44" t="s">
        <v>20</v>
      </c>
      <c r="F44" t="s">
        <v>8</v>
      </c>
      <c r="G44" t="s">
        <v>158</v>
      </c>
      <c r="K44" s="1">
        <f t="shared" si="0"/>
        <v>24.9</v>
      </c>
      <c r="L44" s="1">
        <f t="shared" si="9"/>
        <v>0</v>
      </c>
      <c r="M44" s="1">
        <f t="shared" si="10"/>
        <v>0</v>
      </c>
      <c r="N44" s="1">
        <f>IF(F44="caixa",D44,0)</f>
        <v>0</v>
      </c>
      <c r="O44" s="1">
        <f>IF(F44="bb",D44,0)</f>
        <v>0</v>
      </c>
      <c r="P44" s="1">
        <f>IF(F44="bradesco",D44,0)</f>
        <v>0</v>
      </c>
      <c r="Q44" s="1">
        <f>IF(F44="banco real",D44,0)</f>
        <v>0</v>
      </c>
      <c r="R44" s="1">
        <f>IF(F44="itau",D44,0)</f>
        <v>24.9</v>
      </c>
      <c r="S44" s="1">
        <f>IF(F44="pseg",D44,0)</f>
        <v>0</v>
      </c>
      <c r="T44" s="1">
        <f>IF(C44="pessoal",B44,0)</f>
        <v>0</v>
      </c>
      <c r="U44" s="1">
        <f t="shared" si="7"/>
        <v>0</v>
      </c>
      <c r="V44" s="1">
        <f t="shared" si="8"/>
        <v>0</v>
      </c>
    </row>
    <row r="45" spans="1:22">
      <c r="A45" s="5">
        <v>40014</v>
      </c>
      <c r="B45" s="1"/>
      <c r="D45" s="1">
        <v>44.9</v>
      </c>
      <c r="E45" t="s">
        <v>20</v>
      </c>
      <c r="F45" t="s">
        <v>8</v>
      </c>
      <c r="G45" t="s">
        <v>336</v>
      </c>
      <c r="K45" s="1">
        <f t="shared" si="0"/>
        <v>44.9</v>
      </c>
      <c r="L45" s="1">
        <f t="shared" si="9"/>
        <v>0</v>
      </c>
      <c r="M45" s="1">
        <f t="shared" si="10"/>
        <v>0</v>
      </c>
      <c r="N45" s="1">
        <f>IF(F45="caixa",D45,0)</f>
        <v>0</v>
      </c>
      <c r="O45" s="1">
        <f>IF(F45="bb",D45,0)</f>
        <v>0</v>
      </c>
      <c r="P45" s="1">
        <f>IF(F45="bradesco",D45,0)</f>
        <v>0</v>
      </c>
      <c r="Q45" s="1">
        <f>IF(F45="banco real",D45,0)</f>
        <v>0</v>
      </c>
      <c r="R45" s="1">
        <f>IF(F45="itau",D45,0)</f>
        <v>44.9</v>
      </c>
      <c r="S45" s="1">
        <f>IF(F45="pseg",D45,0)</f>
        <v>0</v>
      </c>
      <c r="T45" s="1">
        <f>IF(C45="pessoal",B45,0)</f>
        <v>0</v>
      </c>
      <c r="U45" s="1">
        <f t="shared" si="7"/>
        <v>0</v>
      </c>
      <c r="V45" s="1">
        <f t="shared" si="8"/>
        <v>0</v>
      </c>
    </row>
    <row r="46" spans="1:22">
      <c r="A46" s="5">
        <v>40014</v>
      </c>
      <c r="B46" s="1"/>
      <c r="D46" s="1">
        <v>44.9</v>
      </c>
      <c r="E46" t="s">
        <v>20</v>
      </c>
      <c r="F46" t="s">
        <v>8</v>
      </c>
      <c r="G46" t="s">
        <v>164</v>
      </c>
      <c r="K46" s="1">
        <f t="shared" si="0"/>
        <v>44.9</v>
      </c>
      <c r="L46" s="1">
        <f t="shared" si="9"/>
        <v>0</v>
      </c>
      <c r="M46" s="1">
        <f t="shared" si="10"/>
        <v>0</v>
      </c>
      <c r="N46" s="1">
        <f>IF(F46="caixa",D46,0)</f>
        <v>0</v>
      </c>
      <c r="O46" s="1">
        <f>IF(F46="bb",D46,0)</f>
        <v>0</v>
      </c>
      <c r="P46" s="1">
        <f>IF(F46="bradesco",D46,0)</f>
        <v>0</v>
      </c>
      <c r="Q46" s="1">
        <f>IF(F46="banco real",D46,0)</f>
        <v>0</v>
      </c>
      <c r="R46" s="1">
        <f>IF(F46="itau",D46,0)</f>
        <v>44.9</v>
      </c>
      <c r="S46" s="1">
        <f>IF(F46="pseg",D46,0)</f>
        <v>0</v>
      </c>
      <c r="T46" s="1">
        <f>IF(C46="pessoal",B46,0)</f>
        <v>0</v>
      </c>
      <c r="U46" s="1">
        <f t="shared" si="7"/>
        <v>0</v>
      </c>
      <c r="V46" s="1">
        <f t="shared" si="8"/>
        <v>0</v>
      </c>
    </row>
    <row r="47" spans="1:22">
      <c r="A47" s="5">
        <v>40010</v>
      </c>
      <c r="B47" s="1"/>
      <c r="D47" s="1">
        <v>40</v>
      </c>
      <c r="E47" t="s">
        <v>20</v>
      </c>
      <c r="F47" t="s">
        <v>6</v>
      </c>
      <c r="G47" t="s">
        <v>169</v>
      </c>
      <c r="K47" s="1">
        <f t="shared" si="0"/>
        <v>40</v>
      </c>
      <c r="L47" s="1">
        <f t="shared" si="9"/>
        <v>0</v>
      </c>
      <c r="M47" s="1">
        <f t="shared" si="10"/>
        <v>0</v>
      </c>
      <c r="N47" s="1">
        <f>IF(F47="caixa",D47,0)</f>
        <v>0</v>
      </c>
      <c r="O47" s="1">
        <f>IF(F47="bb",D47,0)</f>
        <v>40</v>
      </c>
      <c r="P47" s="1">
        <f>IF(F47="bradesco",D47,0)</f>
        <v>0</v>
      </c>
      <c r="Q47" s="1">
        <f>IF(F47="banco real",D47,0)</f>
        <v>0</v>
      </c>
      <c r="R47" s="1">
        <f>IF(F47="itau",D47,0)</f>
        <v>0</v>
      </c>
      <c r="S47" s="1">
        <f>IF(F47="pseg",D47,0)</f>
        <v>0</v>
      </c>
      <c r="T47" s="1">
        <f>IF(C47="pessoal",B47,0)</f>
        <v>0</v>
      </c>
      <c r="U47" s="1">
        <f t="shared" si="7"/>
        <v>0</v>
      </c>
      <c r="V47" s="1">
        <f t="shared" si="8"/>
        <v>0</v>
      </c>
    </row>
    <row r="48" spans="1:22">
      <c r="A48" s="5">
        <v>40014</v>
      </c>
      <c r="B48" s="1"/>
      <c r="D48" s="1">
        <v>25</v>
      </c>
      <c r="E48" t="s">
        <v>20</v>
      </c>
      <c r="F48" t="s">
        <v>6</v>
      </c>
      <c r="G48" t="s">
        <v>556</v>
      </c>
      <c r="K48" s="1">
        <f t="shared" si="0"/>
        <v>25</v>
      </c>
      <c r="L48" s="1">
        <f t="shared" si="9"/>
        <v>0</v>
      </c>
      <c r="M48" s="1">
        <f t="shared" si="10"/>
        <v>0</v>
      </c>
      <c r="N48" s="1">
        <f>IF(F48="caixa",D48,0)</f>
        <v>0</v>
      </c>
      <c r="O48" s="1">
        <f>IF(F48="bb",D48,0)</f>
        <v>25</v>
      </c>
      <c r="P48" s="1">
        <f>IF(F48="bradesco",D48,0)</f>
        <v>0</v>
      </c>
      <c r="Q48" s="1">
        <f>IF(F48="banco real",D48,0)</f>
        <v>0</v>
      </c>
      <c r="R48" s="1">
        <f>IF(F48="itau",D48,0)</f>
        <v>0</v>
      </c>
      <c r="S48" s="1">
        <f>IF(F48="pseg",D48,0)</f>
        <v>0</v>
      </c>
      <c r="T48" s="1">
        <f>IF(C48="pessoal",B48,0)</f>
        <v>0</v>
      </c>
      <c r="U48" s="1">
        <f t="shared" si="7"/>
        <v>0</v>
      </c>
      <c r="V48" s="1">
        <f t="shared" si="8"/>
        <v>0</v>
      </c>
    </row>
    <row r="49" spans="1:22">
      <c r="A49" s="5">
        <v>40016</v>
      </c>
      <c r="B49" s="1"/>
      <c r="D49" s="1">
        <v>24.9</v>
      </c>
      <c r="E49" t="s">
        <v>20</v>
      </c>
      <c r="F49" t="s">
        <v>6</v>
      </c>
      <c r="G49" t="s">
        <v>401</v>
      </c>
      <c r="K49" s="1">
        <f t="shared" si="0"/>
        <v>24.9</v>
      </c>
      <c r="L49" s="1">
        <f t="shared" si="9"/>
        <v>0</v>
      </c>
      <c r="M49" s="1">
        <f t="shared" si="10"/>
        <v>0</v>
      </c>
      <c r="N49" s="1">
        <f t="shared" si="1"/>
        <v>0</v>
      </c>
      <c r="O49" s="1">
        <f t="shared" si="11"/>
        <v>24.9</v>
      </c>
      <c r="P49" s="1">
        <f t="shared" si="2"/>
        <v>0</v>
      </c>
      <c r="Q49" s="1">
        <f t="shared" si="3"/>
        <v>0</v>
      </c>
      <c r="R49" s="1">
        <f t="shared" si="4"/>
        <v>0</v>
      </c>
      <c r="S49" s="1">
        <f t="shared" si="5"/>
        <v>0</v>
      </c>
      <c r="T49" s="1">
        <f t="shared" si="6"/>
        <v>0</v>
      </c>
      <c r="U49" s="1">
        <f t="shared" si="7"/>
        <v>0</v>
      </c>
      <c r="V49" s="1">
        <f t="shared" si="8"/>
        <v>0</v>
      </c>
    </row>
    <row r="50" spans="1:22">
      <c r="A50" s="5">
        <v>40016</v>
      </c>
      <c r="B50" s="1"/>
      <c r="D50" s="1">
        <v>24.9</v>
      </c>
      <c r="E50" t="s">
        <v>20</v>
      </c>
      <c r="F50" t="s">
        <v>6</v>
      </c>
      <c r="G50" t="s">
        <v>402</v>
      </c>
      <c r="K50" s="1">
        <f t="shared" si="0"/>
        <v>24.9</v>
      </c>
      <c r="L50" s="1">
        <f t="shared" si="9"/>
        <v>0</v>
      </c>
      <c r="M50" s="1">
        <f t="shared" si="10"/>
        <v>0</v>
      </c>
      <c r="N50" s="1">
        <f t="shared" si="1"/>
        <v>0</v>
      </c>
      <c r="O50" s="1">
        <f t="shared" si="11"/>
        <v>24.9</v>
      </c>
      <c r="P50" s="1">
        <f t="shared" si="2"/>
        <v>0</v>
      </c>
      <c r="Q50" s="1">
        <f t="shared" si="3"/>
        <v>0</v>
      </c>
      <c r="R50" s="1">
        <f t="shared" si="4"/>
        <v>0</v>
      </c>
      <c r="S50" s="1">
        <f t="shared" si="5"/>
        <v>0</v>
      </c>
      <c r="T50" s="1">
        <f t="shared" si="6"/>
        <v>0</v>
      </c>
      <c r="U50" s="1">
        <f t="shared" si="7"/>
        <v>0</v>
      </c>
      <c r="V50" s="1">
        <f t="shared" si="8"/>
        <v>0</v>
      </c>
    </row>
    <row r="51" spans="1:22">
      <c r="A51" s="5">
        <v>40016</v>
      </c>
      <c r="B51" s="1"/>
      <c r="D51" s="1">
        <v>44.9</v>
      </c>
      <c r="E51" t="s">
        <v>20</v>
      </c>
      <c r="F51" t="s">
        <v>5</v>
      </c>
      <c r="G51" t="s">
        <v>407</v>
      </c>
      <c r="H51" s="1"/>
      <c r="K51" s="1">
        <f t="shared" si="0"/>
        <v>44.9</v>
      </c>
      <c r="L51" s="1">
        <f t="shared" si="9"/>
        <v>0</v>
      </c>
      <c r="M51" s="1">
        <f t="shared" si="10"/>
        <v>0</v>
      </c>
      <c r="N51" s="1">
        <f t="shared" si="1"/>
        <v>0</v>
      </c>
      <c r="O51" s="1">
        <f t="shared" si="11"/>
        <v>0</v>
      </c>
      <c r="P51" s="1">
        <f t="shared" si="2"/>
        <v>44.9</v>
      </c>
      <c r="Q51" s="1">
        <f t="shared" si="3"/>
        <v>0</v>
      </c>
      <c r="R51" s="1">
        <f t="shared" si="4"/>
        <v>0</v>
      </c>
      <c r="S51" s="1">
        <f t="shared" si="5"/>
        <v>0</v>
      </c>
      <c r="T51" s="1">
        <f t="shared" si="6"/>
        <v>0</v>
      </c>
      <c r="U51" s="1">
        <f t="shared" si="7"/>
        <v>0</v>
      </c>
      <c r="V51" s="1">
        <f t="shared" si="8"/>
        <v>0</v>
      </c>
    </row>
    <row r="52" spans="1:22">
      <c r="A52" s="5">
        <v>40016</v>
      </c>
      <c r="B52" s="1"/>
      <c r="D52" s="1">
        <v>84.9</v>
      </c>
      <c r="E52" t="s">
        <v>20</v>
      </c>
      <c r="F52" t="s">
        <v>8</v>
      </c>
      <c r="G52" t="s">
        <v>230</v>
      </c>
      <c r="K52" s="1">
        <f t="shared" si="0"/>
        <v>84.9</v>
      </c>
      <c r="L52" s="1">
        <f t="shared" si="9"/>
        <v>0</v>
      </c>
      <c r="M52" s="1">
        <f t="shared" si="10"/>
        <v>0</v>
      </c>
      <c r="N52" s="1">
        <f t="shared" si="1"/>
        <v>0</v>
      </c>
      <c r="O52" s="1">
        <f t="shared" si="11"/>
        <v>0</v>
      </c>
      <c r="P52" s="1">
        <f t="shared" si="2"/>
        <v>0</v>
      </c>
      <c r="Q52" s="1">
        <f t="shared" si="3"/>
        <v>0</v>
      </c>
      <c r="R52" s="1">
        <f t="shared" si="4"/>
        <v>84.9</v>
      </c>
      <c r="S52" s="1">
        <f t="shared" si="5"/>
        <v>0</v>
      </c>
      <c r="T52" s="1">
        <f t="shared" si="6"/>
        <v>0</v>
      </c>
      <c r="U52" s="1">
        <f t="shared" si="7"/>
        <v>0</v>
      </c>
      <c r="V52" s="1">
        <f t="shared" si="8"/>
        <v>0</v>
      </c>
    </row>
    <row r="53" spans="1:22">
      <c r="A53" s="5">
        <v>40015</v>
      </c>
      <c r="B53" s="1"/>
      <c r="D53" s="1">
        <v>26.9</v>
      </c>
      <c r="E53" t="s">
        <v>20</v>
      </c>
      <c r="F53" t="s">
        <v>7</v>
      </c>
      <c r="G53" t="s">
        <v>154</v>
      </c>
      <c r="K53" s="1">
        <f t="shared" si="0"/>
        <v>26.9</v>
      </c>
      <c r="L53" s="1">
        <f t="shared" si="9"/>
        <v>0</v>
      </c>
      <c r="M53" s="1">
        <f t="shared" si="10"/>
        <v>0</v>
      </c>
      <c r="N53" s="1">
        <f t="shared" si="1"/>
        <v>26.9</v>
      </c>
      <c r="O53" s="1">
        <f t="shared" si="11"/>
        <v>0</v>
      </c>
      <c r="P53" s="1">
        <f t="shared" si="2"/>
        <v>0</v>
      </c>
      <c r="Q53" s="1">
        <f t="shared" si="3"/>
        <v>0</v>
      </c>
      <c r="R53" s="1">
        <f t="shared" si="4"/>
        <v>0</v>
      </c>
      <c r="S53" s="1">
        <f t="shared" si="5"/>
        <v>0</v>
      </c>
      <c r="T53" s="1">
        <f t="shared" si="6"/>
        <v>0</v>
      </c>
      <c r="U53" s="1">
        <f t="shared" si="7"/>
        <v>0</v>
      </c>
      <c r="V53" s="1">
        <f t="shared" si="8"/>
        <v>0</v>
      </c>
    </row>
    <row r="54" spans="1:22">
      <c r="A54" s="5">
        <v>40016</v>
      </c>
      <c r="B54" s="1"/>
      <c r="D54" s="1">
        <v>24.9</v>
      </c>
      <c r="E54" t="s">
        <v>20</v>
      </c>
      <c r="F54" t="s">
        <v>5</v>
      </c>
      <c r="G54" t="s">
        <v>547</v>
      </c>
      <c r="K54" s="1">
        <f t="shared" si="0"/>
        <v>24.9</v>
      </c>
      <c r="L54" s="1">
        <f t="shared" si="9"/>
        <v>0</v>
      </c>
      <c r="M54" s="1">
        <f t="shared" si="10"/>
        <v>0</v>
      </c>
      <c r="N54" s="1">
        <f t="shared" si="1"/>
        <v>0</v>
      </c>
      <c r="O54" s="1">
        <f t="shared" si="11"/>
        <v>0</v>
      </c>
      <c r="P54" s="1">
        <f t="shared" si="2"/>
        <v>24.9</v>
      </c>
      <c r="Q54" s="1">
        <f t="shared" si="3"/>
        <v>0</v>
      </c>
      <c r="R54" s="1">
        <f t="shared" si="4"/>
        <v>0</v>
      </c>
      <c r="S54" s="1">
        <f t="shared" si="5"/>
        <v>0</v>
      </c>
      <c r="T54" s="1">
        <f t="shared" si="6"/>
        <v>0</v>
      </c>
      <c r="U54" s="1">
        <f t="shared" si="7"/>
        <v>0</v>
      </c>
      <c r="V54" s="1">
        <f t="shared" si="8"/>
        <v>0</v>
      </c>
    </row>
    <row r="55" spans="1:22">
      <c r="A55" s="5">
        <v>40017</v>
      </c>
      <c r="B55" s="1"/>
      <c r="D55" s="1">
        <v>44.9</v>
      </c>
      <c r="E55" t="s">
        <v>20</v>
      </c>
      <c r="F55" t="s">
        <v>8</v>
      </c>
      <c r="G55" t="s">
        <v>499</v>
      </c>
      <c r="K55" s="1">
        <f t="shared" si="0"/>
        <v>44.9</v>
      </c>
      <c r="L55" s="1">
        <f t="shared" si="9"/>
        <v>0</v>
      </c>
      <c r="M55" s="1">
        <f t="shared" si="10"/>
        <v>0</v>
      </c>
      <c r="N55" s="1">
        <f t="shared" si="1"/>
        <v>0</v>
      </c>
      <c r="O55" s="1">
        <f t="shared" si="11"/>
        <v>0</v>
      </c>
      <c r="P55" s="1">
        <f t="shared" si="2"/>
        <v>0</v>
      </c>
      <c r="Q55" s="1">
        <f t="shared" si="3"/>
        <v>0</v>
      </c>
      <c r="R55" s="1">
        <f t="shared" si="4"/>
        <v>44.9</v>
      </c>
      <c r="S55" s="1">
        <f t="shared" si="5"/>
        <v>0</v>
      </c>
      <c r="T55" s="1">
        <f t="shared" si="6"/>
        <v>0</v>
      </c>
      <c r="U55" s="1">
        <f t="shared" si="7"/>
        <v>0</v>
      </c>
      <c r="V55" s="1">
        <f t="shared" si="8"/>
        <v>0</v>
      </c>
    </row>
    <row r="56" spans="1:22">
      <c r="A56" s="5">
        <v>40015</v>
      </c>
      <c r="B56" s="1"/>
      <c r="D56" s="1">
        <v>40</v>
      </c>
      <c r="E56" t="s">
        <v>56</v>
      </c>
      <c r="F56" t="s">
        <v>7</v>
      </c>
      <c r="G56" t="s">
        <v>147</v>
      </c>
      <c r="K56" s="1">
        <f t="shared" si="0"/>
        <v>0</v>
      </c>
      <c r="L56" s="1">
        <f t="shared" si="9"/>
        <v>0</v>
      </c>
      <c r="M56" s="1">
        <f t="shared" si="10"/>
        <v>0</v>
      </c>
      <c r="N56" s="1">
        <f t="shared" si="1"/>
        <v>40</v>
      </c>
      <c r="O56" s="1">
        <f t="shared" si="11"/>
        <v>0</v>
      </c>
      <c r="P56" s="1">
        <f t="shared" si="2"/>
        <v>0</v>
      </c>
      <c r="Q56" s="1">
        <f t="shared" si="3"/>
        <v>0</v>
      </c>
      <c r="R56" s="1">
        <f t="shared" si="4"/>
        <v>0</v>
      </c>
      <c r="S56" s="1">
        <f t="shared" si="5"/>
        <v>0</v>
      </c>
      <c r="T56" s="1">
        <f t="shared" si="6"/>
        <v>0</v>
      </c>
      <c r="U56" s="1">
        <f t="shared" si="7"/>
        <v>40</v>
      </c>
      <c r="V56" s="1">
        <f t="shared" si="8"/>
        <v>0</v>
      </c>
    </row>
    <row r="57" spans="1:22">
      <c r="A57" s="5">
        <v>40016</v>
      </c>
      <c r="B57" s="1"/>
      <c r="D57" s="1">
        <v>11.9</v>
      </c>
      <c r="E57" t="s">
        <v>20</v>
      </c>
      <c r="F57" t="s">
        <v>5</v>
      </c>
      <c r="G57" t="s">
        <v>557</v>
      </c>
      <c r="H57" t="s">
        <v>537</v>
      </c>
      <c r="K57" s="1">
        <f t="shared" si="0"/>
        <v>11.9</v>
      </c>
      <c r="L57" s="1">
        <f t="shared" si="9"/>
        <v>0</v>
      </c>
      <c r="M57" s="1">
        <f t="shared" si="10"/>
        <v>0</v>
      </c>
      <c r="N57" s="1">
        <f t="shared" si="1"/>
        <v>0</v>
      </c>
      <c r="O57" s="1">
        <f t="shared" si="11"/>
        <v>0</v>
      </c>
      <c r="P57" s="1">
        <f t="shared" si="2"/>
        <v>11.9</v>
      </c>
      <c r="Q57" s="1">
        <f t="shared" si="3"/>
        <v>0</v>
      </c>
      <c r="R57" s="1">
        <f t="shared" si="4"/>
        <v>0</v>
      </c>
      <c r="S57" s="1">
        <f t="shared" si="5"/>
        <v>0</v>
      </c>
      <c r="T57" s="1">
        <f t="shared" si="6"/>
        <v>0</v>
      </c>
      <c r="U57" s="1">
        <f t="shared" si="7"/>
        <v>0</v>
      </c>
      <c r="V57" s="1">
        <f t="shared" si="8"/>
        <v>0</v>
      </c>
    </row>
    <row r="58" spans="1:22">
      <c r="A58" s="5">
        <v>40016</v>
      </c>
      <c r="B58" s="1"/>
      <c r="D58" s="1">
        <v>23.9</v>
      </c>
      <c r="E58" t="s">
        <v>20</v>
      </c>
      <c r="F58" t="s">
        <v>6</v>
      </c>
      <c r="G58" t="s">
        <v>111</v>
      </c>
      <c r="K58" s="1">
        <f t="shared" si="0"/>
        <v>23.9</v>
      </c>
      <c r="L58" s="1">
        <f t="shared" si="9"/>
        <v>0</v>
      </c>
      <c r="M58" s="1">
        <f t="shared" si="10"/>
        <v>0</v>
      </c>
      <c r="N58" s="1">
        <f t="shared" si="1"/>
        <v>0</v>
      </c>
      <c r="O58" s="1">
        <f t="shared" si="11"/>
        <v>23.9</v>
      </c>
      <c r="P58" s="1">
        <f t="shared" si="2"/>
        <v>0</v>
      </c>
      <c r="Q58" s="1">
        <f t="shared" si="3"/>
        <v>0</v>
      </c>
      <c r="R58" s="1">
        <f t="shared" si="4"/>
        <v>0</v>
      </c>
      <c r="S58" s="1">
        <f t="shared" si="5"/>
        <v>0</v>
      </c>
      <c r="T58" s="1">
        <f t="shared" si="6"/>
        <v>0</v>
      </c>
      <c r="U58" s="1">
        <f t="shared" si="7"/>
        <v>0</v>
      </c>
      <c r="V58" s="1">
        <f t="shared" si="8"/>
        <v>0</v>
      </c>
    </row>
    <row r="59" spans="1:22">
      <c r="A59" s="5">
        <v>40018</v>
      </c>
      <c r="B59" s="1"/>
      <c r="D59" s="1">
        <v>19.899999999999999</v>
      </c>
      <c r="E59" t="s">
        <v>20</v>
      </c>
      <c r="F59" t="s">
        <v>7</v>
      </c>
      <c r="G59" t="s">
        <v>93</v>
      </c>
      <c r="K59" s="1">
        <f t="shared" si="0"/>
        <v>19.899999999999999</v>
      </c>
      <c r="L59" s="1">
        <f t="shared" si="9"/>
        <v>0</v>
      </c>
      <c r="M59" s="1">
        <f t="shared" si="10"/>
        <v>0</v>
      </c>
      <c r="N59" s="1">
        <f t="shared" si="1"/>
        <v>19.899999999999999</v>
      </c>
      <c r="O59" s="1">
        <f t="shared" si="11"/>
        <v>0</v>
      </c>
      <c r="P59" s="1">
        <f t="shared" si="2"/>
        <v>0</v>
      </c>
      <c r="Q59" s="1">
        <f t="shared" si="3"/>
        <v>0</v>
      </c>
      <c r="R59" s="1">
        <f t="shared" si="4"/>
        <v>0</v>
      </c>
      <c r="S59" s="1">
        <f t="shared" si="5"/>
        <v>0</v>
      </c>
      <c r="T59" s="1">
        <f t="shared" si="6"/>
        <v>0</v>
      </c>
      <c r="U59" s="1">
        <f t="shared" si="7"/>
        <v>0</v>
      </c>
      <c r="V59" s="1">
        <f t="shared" si="8"/>
        <v>0</v>
      </c>
    </row>
    <row r="60" spans="1:22">
      <c r="A60" s="5">
        <v>40021</v>
      </c>
      <c r="B60" s="1"/>
      <c r="D60" s="1">
        <v>24.9</v>
      </c>
      <c r="E60" t="s">
        <v>20</v>
      </c>
      <c r="F60" t="s">
        <v>13</v>
      </c>
      <c r="G60" t="s">
        <v>268</v>
      </c>
      <c r="H60" s="1"/>
      <c r="K60" s="1">
        <f t="shared" si="0"/>
        <v>24.9</v>
      </c>
      <c r="L60" s="1">
        <f t="shared" si="9"/>
        <v>0</v>
      </c>
      <c r="M60" s="1">
        <f t="shared" si="10"/>
        <v>0</v>
      </c>
      <c r="N60" s="1">
        <f t="shared" si="1"/>
        <v>0</v>
      </c>
      <c r="O60" s="1">
        <f t="shared" si="11"/>
        <v>0</v>
      </c>
      <c r="P60" s="1">
        <f t="shared" si="2"/>
        <v>0</v>
      </c>
      <c r="Q60" s="1">
        <f t="shared" si="3"/>
        <v>24.9</v>
      </c>
      <c r="R60" s="1">
        <f t="shared" si="4"/>
        <v>0</v>
      </c>
      <c r="S60" s="1">
        <f t="shared" si="5"/>
        <v>0</v>
      </c>
      <c r="T60" s="1">
        <f t="shared" si="6"/>
        <v>0</v>
      </c>
      <c r="U60" s="1">
        <f t="shared" si="7"/>
        <v>0</v>
      </c>
      <c r="V60" s="1">
        <f t="shared" si="8"/>
        <v>0</v>
      </c>
    </row>
    <row r="61" spans="1:22">
      <c r="A61" s="5">
        <v>40021</v>
      </c>
      <c r="B61" s="1"/>
      <c r="D61" s="1">
        <v>24.9</v>
      </c>
      <c r="E61" t="s">
        <v>20</v>
      </c>
      <c r="F61" t="s">
        <v>7</v>
      </c>
      <c r="G61" t="s">
        <v>558</v>
      </c>
      <c r="H61" s="1"/>
      <c r="K61" s="1">
        <f t="shared" si="0"/>
        <v>24.9</v>
      </c>
      <c r="L61" s="1">
        <f t="shared" si="9"/>
        <v>0</v>
      </c>
      <c r="M61" s="1">
        <f t="shared" si="10"/>
        <v>0</v>
      </c>
      <c r="N61" s="1">
        <f t="shared" si="1"/>
        <v>24.9</v>
      </c>
      <c r="O61" s="1">
        <f t="shared" si="11"/>
        <v>0</v>
      </c>
      <c r="P61" s="1">
        <f t="shared" si="2"/>
        <v>0</v>
      </c>
      <c r="Q61" s="1">
        <f t="shared" si="3"/>
        <v>0</v>
      </c>
      <c r="R61" s="1">
        <f t="shared" si="4"/>
        <v>0</v>
      </c>
      <c r="S61" s="1">
        <f t="shared" si="5"/>
        <v>0</v>
      </c>
      <c r="T61" s="1">
        <f t="shared" si="6"/>
        <v>0</v>
      </c>
      <c r="U61" s="1">
        <f t="shared" si="7"/>
        <v>0</v>
      </c>
      <c r="V61" s="1">
        <f t="shared" si="8"/>
        <v>0</v>
      </c>
    </row>
    <row r="62" spans="1:22">
      <c r="A62" s="5">
        <v>40021</v>
      </c>
      <c r="B62" s="1"/>
      <c r="D62" s="1">
        <v>30</v>
      </c>
      <c r="E62" t="s">
        <v>56</v>
      </c>
      <c r="F62" t="s">
        <v>7</v>
      </c>
      <c r="G62" t="s">
        <v>558</v>
      </c>
      <c r="H62" s="1"/>
      <c r="K62" s="1">
        <f t="shared" si="0"/>
        <v>0</v>
      </c>
      <c r="L62" s="1">
        <f t="shared" si="9"/>
        <v>0</v>
      </c>
      <c r="M62" s="1">
        <f t="shared" si="10"/>
        <v>0</v>
      </c>
      <c r="N62" s="1">
        <f t="shared" si="1"/>
        <v>30</v>
      </c>
      <c r="O62" s="1">
        <f t="shared" si="11"/>
        <v>0</v>
      </c>
      <c r="P62" s="1">
        <f t="shared" si="2"/>
        <v>0</v>
      </c>
      <c r="Q62" s="1">
        <f t="shared" si="3"/>
        <v>0</v>
      </c>
      <c r="R62" s="1">
        <f t="shared" si="4"/>
        <v>0</v>
      </c>
      <c r="S62" s="1">
        <f t="shared" si="5"/>
        <v>0</v>
      </c>
      <c r="T62" s="1">
        <f t="shared" si="6"/>
        <v>0</v>
      </c>
      <c r="U62" s="1">
        <f t="shared" si="7"/>
        <v>30</v>
      </c>
      <c r="V62" s="1">
        <f t="shared" si="8"/>
        <v>0</v>
      </c>
    </row>
    <row r="63" spans="1:22">
      <c r="A63" s="5">
        <v>40021</v>
      </c>
      <c r="B63" s="1"/>
      <c r="D63" s="1">
        <v>200</v>
      </c>
      <c r="E63" t="s">
        <v>20</v>
      </c>
      <c r="F63" t="s">
        <v>13</v>
      </c>
      <c r="G63" t="s">
        <v>559</v>
      </c>
      <c r="H63">
        <v>4453</v>
      </c>
      <c r="K63" s="1">
        <f t="shared" si="0"/>
        <v>200</v>
      </c>
      <c r="L63" s="1">
        <f t="shared" si="9"/>
        <v>0</v>
      </c>
      <c r="M63" s="1">
        <f t="shared" si="10"/>
        <v>0</v>
      </c>
      <c r="N63" s="1">
        <f t="shared" si="1"/>
        <v>0</v>
      </c>
      <c r="O63" s="1">
        <f t="shared" si="11"/>
        <v>0</v>
      </c>
      <c r="P63" s="1">
        <f t="shared" si="2"/>
        <v>0</v>
      </c>
      <c r="Q63" s="1">
        <f t="shared" si="3"/>
        <v>200</v>
      </c>
      <c r="R63" s="1">
        <f t="shared" si="4"/>
        <v>0</v>
      </c>
      <c r="S63" s="1">
        <f t="shared" si="5"/>
        <v>0</v>
      </c>
      <c r="T63" s="1">
        <f t="shared" si="6"/>
        <v>0</v>
      </c>
      <c r="U63" s="1">
        <f t="shared" si="7"/>
        <v>0</v>
      </c>
      <c r="V63" s="1">
        <f t="shared" si="8"/>
        <v>0</v>
      </c>
    </row>
    <row r="64" spans="1:22">
      <c r="A64" s="5">
        <v>40022</v>
      </c>
      <c r="B64" s="1"/>
      <c r="D64" s="1">
        <v>24.9</v>
      </c>
      <c r="E64" t="s">
        <v>20</v>
      </c>
      <c r="F64" t="s">
        <v>7</v>
      </c>
      <c r="G64" t="s">
        <v>377</v>
      </c>
      <c r="K64" s="1">
        <f t="shared" si="0"/>
        <v>24.9</v>
      </c>
      <c r="L64" s="1">
        <f t="shared" si="9"/>
        <v>0</v>
      </c>
      <c r="M64" s="1">
        <f t="shared" si="10"/>
        <v>0</v>
      </c>
      <c r="N64" s="1">
        <f t="shared" si="1"/>
        <v>24.9</v>
      </c>
      <c r="O64" s="1">
        <f t="shared" si="11"/>
        <v>0</v>
      </c>
      <c r="P64" s="1">
        <f t="shared" si="2"/>
        <v>0</v>
      </c>
      <c r="Q64" s="1">
        <f t="shared" si="3"/>
        <v>0</v>
      </c>
      <c r="R64" s="1">
        <f t="shared" si="4"/>
        <v>0</v>
      </c>
      <c r="S64" s="1">
        <f t="shared" si="5"/>
        <v>0</v>
      </c>
      <c r="T64" s="1">
        <f t="shared" si="6"/>
        <v>0</v>
      </c>
      <c r="U64" s="1">
        <f t="shared" si="7"/>
        <v>0</v>
      </c>
      <c r="V64" s="1">
        <f t="shared" si="8"/>
        <v>0</v>
      </c>
    </row>
    <row r="65" spans="1:22">
      <c r="A65" s="5">
        <v>40022</v>
      </c>
      <c r="B65" s="1"/>
      <c r="D65" s="1">
        <v>44.9</v>
      </c>
      <c r="E65" t="s">
        <v>20</v>
      </c>
      <c r="F65" t="s">
        <v>5</v>
      </c>
      <c r="G65" s="13" t="s">
        <v>50</v>
      </c>
      <c r="H65" s="13"/>
      <c r="K65" s="1">
        <f t="shared" si="0"/>
        <v>44.9</v>
      </c>
      <c r="L65" s="1">
        <f>IF(E65="lanhouse",D65,0)</f>
        <v>0</v>
      </c>
      <c r="M65" s="1">
        <f>IF(E65="celular",D65,0)</f>
        <v>0</v>
      </c>
      <c r="N65" s="1">
        <f t="shared" si="1"/>
        <v>0</v>
      </c>
      <c r="O65" s="1">
        <f t="shared" si="11"/>
        <v>0</v>
      </c>
      <c r="P65" s="1">
        <f t="shared" si="2"/>
        <v>44.9</v>
      </c>
      <c r="Q65" s="1">
        <f t="shared" si="3"/>
        <v>0</v>
      </c>
      <c r="R65" s="1">
        <f t="shared" si="4"/>
        <v>0</v>
      </c>
      <c r="S65" s="1">
        <f t="shared" si="5"/>
        <v>0</v>
      </c>
      <c r="T65" s="1">
        <f t="shared" si="6"/>
        <v>0</v>
      </c>
      <c r="U65" s="1">
        <f t="shared" si="7"/>
        <v>0</v>
      </c>
      <c r="V65" s="1">
        <f t="shared" si="8"/>
        <v>0</v>
      </c>
    </row>
    <row r="66" spans="1:22">
      <c r="A66" s="5">
        <v>40022</v>
      </c>
      <c r="B66" s="1"/>
      <c r="D66" s="1">
        <v>24.9</v>
      </c>
      <c r="E66" t="s">
        <v>20</v>
      </c>
      <c r="F66" t="s">
        <v>6</v>
      </c>
      <c r="G66" s="13" t="s">
        <v>119</v>
      </c>
      <c r="H66" s="13"/>
      <c r="K66" s="1">
        <f t="shared" si="0"/>
        <v>24.9</v>
      </c>
      <c r="L66" s="1">
        <f>IF(E66="lanhouse",D66,0)</f>
        <v>0</v>
      </c>
      <c r="M66" s="1">
        <f>IF(E66="celular",D66,0)</f>
        <v>0</v>
      </c>
      <c r="N66" s="1">
        <f t="shared" si="1"/>
        <v>0</v>
      </c>
      <c r="O66" s="1">
        <f t="shared" si="11"/>
        <v>24.9</v>
      </c>
      <c r="P66" s="1">
        <f t="shared" si="2"/>
        <v>0</v>
      </c>
      <c r="Q66" s="1">
        <f t="shared" si="3"/>
        <v>0</v>
      </c>
      <c r="R66" s="1">
        <f t="shared" si="4"/>
        <v>0</v>
      </c>
      <c r="S66" s="1">
        <f t="shared" si="5"/>
        <v>0</v>
      </c>
      <c r="T66" s="1">
        <f t="shared" si="6"/>
        <v>0</v>
      </c>
      <c r="U66" s="1">
        <f t="shared" si="7"/>
        <v>0</v>
      </c>
      <c r="V66" s="1">
        <f t="shared" si="8"/>
        <v>0</v>
      </c>
    </row>
    <row r="67" spans="1:22">
      <c r="A67" s="5">
        <v>40022</v>
      </c>
      <c r="B67" s="1"/>
      <c r="D67" s="1">
        <v>101.4</v>
      </c>
      <c r="E67" t="s">
        <v>20</v>
      </c>
      <c r="F67" t="s">
        <v>8</v>
      </c>
      <c r="G67" t="s">
        <v>82</v>
      </c>
      <c r="K67" s="1">
        <f t="shared" ref="K67:K130" si="12">IF(E67="lojas",D67,0)</f>
        <v>101.4</v>
      </c>
      <c r="L67" s="1">
        <f t="shared" ref="L67:L130" si="13">IF(E67="lanhouse",D67,0)</f>
        <v>0</v>
      </c>
      <c r="M67" s="1">
        <f t="shared" ref="M67:M130" si="14">IF(E67="celular",D67,0)</f>
        <v>0</v>
      </c>
      <c r="N67" s="1">
        <f>IF(G67="caixa",D67,0)</f>
        <v>0</v>
      </c>
      <c r="O67" s="1">
        <f>IF(G67="bb",D67,0)</f>
        <v>0</v>
      </c>
      <c r="P67" s="1">
        <f>IF(G67="bradesco",D67,0)</f>
        <v>0</v>
      </c>
      <c r="Q67" s="1">
        <f>IF(G67="banco real",D67,0)</f>
        <v>0</v>
      </c>
      <c r="R67" s="1">
        <f>IF(G67="itau",D67,0)</f>
        <v>0</v>
      </c>
      <c r="S67" s="1">
        <f>IF(G67="pseg",D67,0)</f>
        <v>0</v>
      </c>
      <c r="T67" s="1">
        <f t="shared" ref="T67:T130" si="15">IF(C67="pessoal",B67,0)</f>
        <v>0</v>
      </c>
      <c r="U67" s="1">
        <f t="shared" ref="U67:U130" si="16">IF(E67="dominios",D67,0)</f>
        <v>0</v>
      </c>
      <c r="V67" s="1">
        <f t="shared" ref="V67:V130" si="17">IF(C67="publicidade",B67,0)</f>
        <v>0</v>
      </c>
    </row>
    <row r="68" spans="1:22">
      <c r="A68" s="5">
        <v>40022</v>
      </c>
      <c r="B68" s="1"/>
      <c r="D68" s="1">
        <v>40</v>
      </c>
      <c r="E68" t="s">
        <v>56</v>
      </c>
      <c r="F68" t="s">
        <v>5</v>
      </c>
      <c r="G68" s="13" t="s">
        <v>83</v>
      </c>
      <c r="H68" s="13"/>
      <c r="K68" s="1">
        <f t="shared" si="12"/>
        <v>0</v>
      </c>
      <c r="L68" s="1">
        <f t="shared" si="13"/>
        <v>0</v>
      </c>
      <c r="M68" s="1">
        <f t="shared" si="14"/>
        <v>0</v>
      </c>
      <c r="N68" s="1">
        <f t="shared" ref="N68:N131" si="18">IF(F68="caixa",D68,0)</f>
        <v>0</v>
      </c>
      <c r="O68" s="1">
        <f t="shared" ref="O68:O131" si="19">IF(F68="bb",D68,0)</f>
        <v>0</v>
      </c>
      <c r="P68" s="1">
        <f t="shared" ref="P68:P131" si="20">IF(F68="bradesco",D68,0)</f>
        <v>40</v>
      </c>
      <c r="Q68" s="1">
        <f t="shared" ref="Q68:Q131" si="21">IF(F68="banco real",D68,0)</f>
        <v>0</v>
      </c>
      <c r="R68" s="1">
        <f t="shared" ref="R68:R131" si="22">IF(F68="itau",D68,0)</f>
        <v>0</v>
      </c>
      <c r="S68" s="1">
        <f t="shared" ref="S68:S131" si="23">IF(F68="pseg",D68,0)</f>
        <v>0</v>
      </c>
      <c r="T68" s="1">
        <f t="shared" si="15"/>
        <v>0</v>
      </c>
      <c r="U68" s="1">
        <f t="shared" si="16"/>
        <v>40</v>
      </c>
      <c r="V68" s="1">
        <f t="shared" si="17"/>
        <v>0</v>
      </c>
    </row>
    <row r="69" spans="1:22">
      <c r="A69" s="5">
        <v>40022</v>
      </c>
      <c r="B69" s="1"/>
      <c r="D69" s="1">
        <v>39.9</v>
      </c>
      <c r="E69" t="s">
        <v>56</v>
      </c>
      <c r="F69" t="s">
        <v>8</v>
      </c>
      <c r="G69" s="13" t="s">
        <v>279</v>
      </c>
      <c r="H69" s="13"/>
      <c r="K69" s="1">
        <f t="shared" si="12"/>
        <v>0</v>
      </c>
      <c r="L69" s="1">
        <f t="shared" si="13"/>
        <v>0</v>
      </c>
      <c r="M69" s="1">
        <f t="shared" si="14"/>
        <v>0</v>
      </c>
      <c r="N69" s="1">
        <f>IF(G69="caixa",D69,0)</f>
        <v>0</v>
      </c>
      <c r="O69" s="1">
        <f>IF(G69="bb",D69,0)</f>
        <v>0</v>
      </c>
      <c r="P69" s="1">
        <f>IF(G69="bradesco",D69,0)</f>
        <v>0</v>
      </c>
      <c r="Q69" s="1">
        <f>IF(G69="banco real",D69,0)</f>
        <v>0</v>
      </c>
      <c r="R69" s="1">
        <f>IF(G69="itau",D69,0)</f>
        <v>0</v>
      </c>
      <c r="S69" s="1">
        <f>IF(G69="pseg",D69,0)</f>
        <v>0</v>
      </c>
      <c r="T69" s="1">
        <f t="shared" si="15"/>
        <v>0</v>
      </c>
      <c r="U69" s="1">
        <f t="shared" si="16"/>
        <v>39.9</v>
      </c>
      <c r="V69" s="1">
        <f t="shared" si="17"/>
        <v>0</v>
      </c>
    </row>
    <row r="70" spans="1:22">
      <c r="A70" s="5">
        <v>40022</v>
      </c>
      <c r="B70" s="1"/>
      <c r="D70" s="1">
        <v>9.9</v>
      </c>
      <c r="E70" t="s">
        <v>20</v>
      </c>
      <c r="F70" t="s">
        <v>8</v>
      </c>
      <c r="G70" s="13" t="s">
        <v>279</v>
      </c>
      <c r="H70">
        <v>3497</v>
      </c>
      <c r="K70" s="1">
        <f t="shared" si="12"/>
        <v>9.9</v>
      </c>
      <c r="L70" s="1">
        <f t="shared" si="13"/>
        <v>0</v>
      </c>
      <c r="M70" s="1">
        <f t="shared" si="14"/>
        <v>0</v>
      </c>
      <c r="N70" s="1">
        <f t="shared" si="18"/>
        <v>0</v>
      </c>
      <c r="O70" s="1">
        <f t="shared" si="19"/>
        <v>0</v>
      </c>
      <c r="P70" s="1">
        <f t="shared" si="20"/>
        <v>0</v>
      </c>
      <c r="Q70" s="1">
        <f t="shared" si="21"/>
        <v>0</v>
      </c>
      <c r="R70" s="1">
        <f t="shared" si="22"/>
        <v>9.9</v>
      </c>
      <c r="S70" s="1">
        <f t="shared" si="23"/>
        <v>0</v>
      </c>
      <c r="T70" s="1">
        <f t="shared" si="15"/>
        <v>0</v>
      </c>
      <c r="U70" s="1">
        <f t="shared" si="16"/>
        <v>0</v>
      </c>
      <c r="V70" s="1">
        <f t="shared" si="17"/>
        <v>0</v>
      </c>
    </row>
    <row r="71" spans="1:22">
      <c r="A71" s="5">
        <v>40018</v>
      </c>
      <c r="B71" s="1"/>
      <c r="D71" s="1">
        <v>40</v>
      </c>
      <c r="E71" t="s">
        <v>56</v>
      </c>
      <c r="F71" t="s">
        <v>7</v>
      </c>
      <c r="G71" s="13" t="s">
        <v>93</v>
      </c>
      <c r="H71">
        <v>3497</v>
      </c>
      <c r="K71" s="1">
        <f t="shared" si="12"/>
        <v>0</v>
      </c>
      <c r="L71" s="1">
        <f t="shared" si="13"/>
        <v>0</v>
      </c>
      <c r="M71" s="1">
        <f t="shared" si="14"/>
        <v>0</v>
      </c>
      <c r="N71" s="1">
        <f t="shared" si="18"/>
        <v>40</v>
      </c>
      <c r="O71" s="1">
        <f t="shared" si="19"/>
        <v>0</v>
      </c>
      <c r="P71" s="1">
        <f t="shared" si="20"/>
        <v>0</v>
      </c>
      <c r="Q71" s="1">
        <f t="shared" si="21"/>
        <v>0</v>
      </c>
      <c r="R71" s="1">
        <f t="shared" si="22"/>
        <v>0</v>
      </c>
      <c r="S71" s="1">
        <f t="shared" si="23"/>
        <v>0</v>
      </c>
      <c r="T71" s="1">
        <f t="shared" si="15"/>
        <v>0</v>
      </c>
      <c r="U71" s="1">
        <f t="shared" si="16"/>
        <v>40</v>
      </c>
      <c r="V71" s="1">
        <f t="shared" si="17"/>
        <v>0</v>
      </c>
    </row>
    <row r="72" spans="1:22">
      <c r="A72" s="5">
        <v>40018</v>
      </c>
      <c r="B72" s="1"/>
      <c r="D72" s="1">
        <v>24.9</v>
      </c>
      <c r="E72" t="s">
        <v>20</v>
      </c>
      <c r="F72" s="13" t="s">
        <v>7</v>
      </c>
      <c r="G72" s="13" t="s">
        <v>544</v>
      </c>
      <c r="H72" s="13"/>
      <c r="K72" s="1">
        <f t="shared" si="12"/>
        <v>24.9</v>
      </c>
      <c r="L72" s="1">
        <f t="shared" si="13"/>
        <v>0</v>
      </c>
      <c r="M72" s="1">
        <f t="shared" si="14"/>
        <v>0</v>
      </c>
      <c r="N72" s="1">
        <f t="shared" si="18"/>
        <v>24.9</v>
      </c>
      <c r="O72" s="1">
        <f t="shared" si="19"/>
        <v>0</v>
      </c>
      <c r="P72" s="1">
        <f t="shared" si="20"/>
        <v>0</v>
      </c>
      <c r="Q72" s="1">
        <f t="shared" si="21"/>
        <v>0</v>
      </c>
      <c r="R72" s="1">
        <f t="shared" si="22"/>
        <v>0</v>
      </c>
      <c r="S72" s="1">
        <f t="shared" si="23"/>
        <v>0</v>
      </c>
      <c r="T72" s="1">
        <f t="shared" si="15"/>
        <v>0</v>
      </c>
      <c r="U72" s="1">
        <f t="shared" si="16"/>
        <v>0</v>
      </c>
      <c r="V72" s="1">
        <f t="shared" si="17"/>
        <v>0</v>
      </c>
    </row>
    <row r="73" spans="1:22">
      <c r="A73" s="5">
        <v>40021</v>
      </c>
      <c r="B73" s="1"/>
      <c r="D73" s="1">
        <v>65</v>
      </c>
      <c r="E73" t="s">
        <v>20</v>
      </c>
      <c r="F73" t="s">
        <v>13</v>
      </c>
      <c r="G73" s="13" t="s">
        <v>173</v>
      </c>
      <c r="H73" s="13"/>
      <c r="K73" s="1">
        <f t="shared" si="12"/>
        <v>65</v>
      </c>
      <c r="L73" s="1">
        <f t="shared" si="13"/>
        <v>0</v>
      </c>
      <c r="M73" s="1">
        <f t="shared" si="14"/>
        <v>0</v>
      </c>
      <c r="N73" s="1">
        <f t="shared" si="18"/>
        <v>0</v>
      </c>
      <c r="O73" s="1">
        <f t="shared" si="19"/>
        <v>0</v>
      </c>
      <c r="P73" s="1">
        <f t="shared" si="20"/>
        <v>0</v>
      </c>
      <c r="Q73" s="1">
        <f t="shared" si="21"/>
        <v>65</v>
      </c>
      <c r="R73" s="1">
        <f t="shared" si="22"/>
        <v>0</v>
      </c>
      <c r="S73" s="1">
        <f t="shared" si="23"/>
        <v>0</v>
      </c>
      <c r="T73" s="1">
        <f t="shared" si="15"/>
        <v>0</v>
      </c>
      <c r="U73" s="1">
        <f t="shared" si="16"/>
        <v>0</v>
      </c>
      <c r="V73" s="1">
        <f t="shared" si="17"/>
        <v>0</v>
      </c>
    </row>
    <row r="74" spans="1:22">
      <c r="A74" s="5">
        <v>40021</v>
      </c>
      <c r="B74" s="1"/>
      <c r="D74" s="1">
        <v>9.9</v>
      </c>
      <c r="E74" t="s">
        <v>20</v>
      </c>
      <c r="F74" t="s">
        <v>5</v>
      </c>
      <c r="G74" s="13" t="s">
        <v>248</v>
      </c>
      <c r="K74" s="1">
        <f t="shared" si="12"/>
        <v>9.9</v>
      </c>
      <c r="L74" s="1">
        <f t="shared" si="13"/>
        <v>0</v>
      </c>
      <c r="M74" s="1">
        <f t="shared" si="14"/>
        <v>0</v>
      </c>
      <c r="N74" s="1">
        <f t="shared" si="18"/>
        <v>0</v>
      </c>
      <c r="O74" s="1">
        <f t="shared" si="19"/>
        <v>0</v>
      </c>
      <c r="P74" s="1">
        <f t="shared" si="20"/>
        <v>9.9</v>
      </c>
      <c r="Q74" s="1">
        <f t="shared" si="21"/>
        <v>0</v>
      </c>
      <c r="R74" s="1">
        <f t="shared" si="22"/>
        <v>0</v>
      </c>
      <c r="S74" s="1">
        <f t="shared" si="23"/>
        <v>0</v>
      </c>
      <c r="T74" s="1">
        <f t="shared" si="15"/>
        <v>0</v>
      </c>
      <c r="U74" s="1">
        <f t="shared" si="16"/>
        <v>0</v>
      </c>
      <c r="V74" s="1">
        <f t="shared" si="17"/>
        <v>0</v>
      </c>
    </row>
    <row r="75" spans="1:22">
      <c r="A75" s="5">
        <v>40021</v>
      </c>
      <c r="B75" s="1"/>
      <c r="D75" s="1">
        <v>24.9</v>
      </c>
      <c r="E75" t="s">
        <v>20</v>
      </c>
      <c r="F75" t="s">
        <v>5</v>
      </c>
      <c r="G75" s="13" t="s">
        <v>170</v>
      </c>
      <c r="K75" s="1">
        <f t="shared" si="12"/>
        <v>24.9</v>
      </c>
      <c r="L75" s="1">
        <f t="shared" si="13"/>
        <v>0</v>
      </c>
      <c r="M75" s="1">
        <f t="shared" si="14"/>
        <v>0</v>
      </c>
      <c r="N75" s="1">
        <f>IF(G75="caixa",D75,0)</f>
        <v>0</v>
      </c>
      <c r="O75" s="1">
        <f>IF(G75="bb",D75,0)</f>
        <v>0</v>
      </c>
      <c r="P75" s="1">
        <f>IF(G75="bradesco",D75,0)</f>
        <v>0</v>
      </c>
      <c r="Q75" s="1">
        <f>IF(G75="banco real",D75,0)</f>
        <v>0</v>
      </c>
      <c r="R75" s="1">
        <f>IF(G75="itau",D75,0)</f>
        <v>0</v>
      </c>
      <c r="S75" s="1">
        <f>IF(G75="pseg",D75,0)</f>
        <v>0</v>
      </c>
      <c r="T75" s="1">
        <f t="shared" si="15"/>
        <v>0</v>
      </c>
      <c r="U75" s="1">
        <f t="shared" si="16"/>
        <v>0</v>
      </c>
      <c r="V75" s="1">
        <f t="shared" si="17"/>
        <v>0</v>
      </c>
    </row>
    <row r="76" spans="1:22">
      <c r="A76" s="5">
        <v>40021</v>
      </c>
      <c r="B76" s="1"/>
      <c r="D76" s="1">
        <v>20</v>
      </c>
      <c r="E76" t="s">
        <v>20</v>
      </c>
      <c r="F76" t="s">
        <v>7</v>
      </c>
      <c r="G76" s="13" t="s">
        <v>118</v>
      </c>
      <c r="H76" s="13"/>
      <c r="K76" s="1">
        <f t="shared" si="12"/>
        <v>20</v>
      </c>
      <c r="L76" s="1">
        <f t="shared" si="13"/>
        <v>0</v>
      </c>
      <c r="M76" s="1">
        <f t="shared" si="14"/>
        <v>0</v>
      </c>
      <c r="N76" s="1">
        <f t="shared" si="18"/>
        <v>20</v>
      </c>
      <c r="O76" s="1">
        <f t="shared" si="19"/>
        <v>0</v>
      </c>
      <c r="P76" s="1">
        <f t="shared" si="20"/>
        <v>0</v>
      </c>
      <c r="Q76" s="1">
        <f t="shared" si="21"/>
        <v>0</v>
      </c>
      <c r="R76" s="1">
        <f t="shared" si="22"/>
        <v>0</v>
      </c>
      <c r="S76" s="1">
        <f t="shared" si="23"/>
        <v>0</v>
      </c>
      <c r="T76" s="1">
        <f t="shared" si="15"/>
        <v>0</v>
      </c>
      <c r="U76" s="1">
        <f t="shared" si="16"/>
        <v>0</v>
      </c>
      <c r="V76" s="1">
        <f t="shared" si="17"/>
        <v>0</v>
      </c>
    </row>
    <row r="77" spans="1:22">
      <c r="A77" s="5">
        <v>40023</v>
      </c>
      <c r="B77" s="1"/>
      <c r="D77" s="1">
        <v>24.9</v>
      </c>
      <c r="E77" t="s">
        <v>20</v>
      </c>
      <c r="F77" t="s">
        <v>5</v>
      </c>
      <c r="G77" s="13" t="s">
        <v>560</v>
      </c>
      <c r="H77" s="13"/>
      <c r="K77" s="1">
        <f t="shared" si="12"/>
        <v>24.9</v>
      </c>
      <c r="L77" s="1">
        <f t="shared" si="13"/>
        <v>0</v>
      </c>
      <c r="M77" s="1">
        <f t="shared" si="14"/>
        <v>0</v>
      </c>
      <c r="N77" s="1">
        <f t="shared" si="18"/>
        <v>0</v>
      </c>
      <c r="O77" s="1">
        <f t="shared" si="19"/>
        <v>0</v>
      </c>
      <c r="P77" s="1">
        <f t="shared" si="20"/>
        <v>24.9</v>
      </c>
      <c r="Q77" s="1">
        <f t="shared" si="21"/>
        <v>0</v>
      </c>
      <c r="R77" s="1">
        <f t="shared" si="22"/>
        <v>0</v>
      </c>
      <c r="S77" s="1">
        <f t="shared" si="23"/>
        <v>0</v>
      </c>
      <c r="T77" s="1">
        <f t="shared" si="15"/>
        <v>0</v>
      </c>
      <c r="U77" s="1">
        <f t="shared" si="16"/>
        <v>0</v>
      </c>
      <c r="V77" s="1">
        <f t="shared" si="17"/>
        <v>0</v>
      </c>
    </row>
    <row r="78" spans="1:22">
      <c r="A78" s="5">
        <v>40018</v>
      </c>
      <c r="B78" s="1"/>
      <c r="D78" s="1">
        <v>30.9</v>
      </c>
      <c r="E78" t="s">
        <v>20</v>
      </c>
      <c r="F78" t="s">
        <v>5</v>
      </c>
      <c r="G78" s="13" t="s">
        <v>495</v>
      </c>
      <c r="H78" s="1"/>
      <c r="K78" s="1">
        <f t="shared" si="12"/>
        <v>30.9</v>
      </c>
      <c r="L78" s="1">
        <f t="shared" si="13"/>
        <v>0</v>
      </c>
      <c r="M78" s="1">
        <f t="shared" si="14"/>
        <v>0</v>
      </c>
      <c r="N78" s="1">
        <f>IF(G78="caixa",D78,0)</f>
        <v>0</v>
      </c>
      <c r="O78" s="1">
        <f>IF(G78="bb",D78,0)</f>
        <v>0</v>
      </c>
      <c r="P78" s="1">
        <f>IF(G78="bradesco",D78,0)</f>
        <v>0</v>
      </c>
      <c r="Q78" s="1">
        <f>IF(G78="banco real",D78,0)</f>
        <v>0</v>
      </c>
      <c r="R78" s="1">
        <f>IF(G78="itau",D78,0)</f>
        <v>0</v>
      </c>
      <c r="S78" s="1">
        <f>IF(G78="pseg",D78,0)</f>
        <v>0</v>
      </c>
      <c r="T78" s="1">
        <f t="shared" si="15"/>
        <v>0</v>
      </c>
      <c r="U78" s="1">
        <f t="shared" si="16"/>
        <v>0</v>
      </c>
      <c r="V78" s="1">
        <f t="shared" si="17"/>
        <v>0</v>
      </c>
    </row>
    <row r="79" spans="1:22">
      <c r="A79" s="5">
        <v>40023</v>
      </c>
      <c r="B79" s="1"/>
      <c r="D79" s="1">
        <v>24.9</v>
      </c>
      <c r="E79" t="s">
        <v>20</v>
      </c>
      <c r="F79" t="s">
        <v>5</v>
      </c>
      <c r="G79" s="13" t="s">
        <v>189</v>
      </c>
      <c r="H79" s="13"/>
      <c r="K79" s="1">
        <f t="shared" si="12"/>
        <v>24.9</v>
      </c>
      <c r="L79" s="1">
        <f t="shared" si="13"/>
        <v>0</v>
      </c>
      <c r="M79" s="1">
        <f t="shared" si="14"/>
        <v>0</v>
      </c>
      <c r="N79" s="1">
        <f t="shared" si="18"/>
        <v>0</v>
      </c>
      <c r="O79" s="1">
        <f t="shared" si="19"/>
        <v>0</v>
      </c>
      <c r="P79" s="1">
        <f t="shared" si="20"/>
        <v>24.9</v>
      </c>
      <c r="Q79" s="1">
        <f t="shared" si="21"/>
        <v>0</v>
      </c>
      <c r="R79" s="1">
        <f t="shared" si="22"/>
        <v>0</v>
      </c>
      <c r="S79" s="1">
        <f t="shared" si="23"/>
        <v>0</v>
      </c>
      <c r="T79" s="1">
        <f t="shared" si="15"/>
        <v>0</v>
      </c>
      <c r="U79" s="1">
        <f t="shared" si="16"/>
        <v>0</v>
      </c>
      <c r="V79" s="1">
        <f t="shared" si="17"/>
        <v>0</v>
      </c>
    </row>
    <row r="80" spans="1:22">
      <c r="A80" s="5">
        <v>40024</v>
      </c>
      <c r="B80" s="1"/>
      <c r="D80" s="1">
        <v>9.9</v>
      </c>
      <c r="E80" t="s">
        <v>20</v>
      </c>
      <c r="F80" t="s">
        <v>8</v>
      </c>
      <c r="G80" s="13" t="s">
        <v>355</v>
      </c>
      <c r="H80">
        <v>3413</v>
      </c>
      <c r="K80" s="1">
        <f t="shared" si="12"/>
        <v>9.9</v>
      </c>
      <c r="L80" s="1">
        <f t="shared" si="13"/>
        <v>0</v>
      </c>
      <c r="M80" s="1">
        <f t="shared" si="14"/>
        <v>0</v>
      </c>
      <c r="N80" s="1">
        <f t="shared" si="18"/>
        <v>0</v>
      </c>
      <c r="O80" s="1">
        <f t="shared" si="19"/>
        <v>0</v>
      </c>
      <c r="P80" s="1">
        <f t="shared" si="20"/>
        <v>0</v>
      </c>
      <c r="Q80" s="1">
        <f t="shared" si="21"/>
        <v>0</v>
      </c>
      <c r="R80" s="1">
        <f t="shared" si="22"/>
        <v>9.9</v>
      </c>
      <c r="S80" s="1">
        <f t="shared" si="23"/>
        <v>0</v>
      </c>
      <c r="T80" s="1">
        <f t="shared" si="15"/>
        <v>0</v>
      </c>
      <c r="U80" s="1">
        <f t="shared" si="16"/>
        <v>0</v>
      </c>
      <c r="V80" s="1">
        <f t="shared" si="17"/>
        <v>0</v>
      </c>
    </row>
    <row r="81" spans="1:22">
      <c r="A81" s="5">
        <v>40024</v>
      </c>
      <c r="B81" s="1"/>
      <c r="D81" s="1">
        <v>24.9</v>
      </c>
      <c r="E81" t="s">
        <v>20</v>
      </c>
      <c r="F81" t="s">
        <v>5</v>
      </c>
      <c r="G81" s="13" t="s">
        <v>561</v>
      </c>
      <c r="H81" s="13"/>
      <c r="K81" s="1">
        <f t="shared" si="12"/>
        <v>24.9</v>
      </c>
      <c r="L81" s="1">
        <f t="shared" si="13"/>
        <v>0</v>
      </c>
      <c r="M81" s="1">
        <f t="shared" si="14"/>
        <v>0</v>
      </c>
      <c r="N81" s="1">
        <f t="shared" si="18"/>
        <v>0</v>
      </c>
      <c r="O81" s="1">
        <f t="shared" si="19"/>
        <v>0</v>
      </c>
      <c r="P81" s="1">
        <f t="shared" si="20"/>
        <v>24.9</v>
      </c>
      <c r="Q81" s="1">
        <f t="shared" si="21"/>
        <v>0</v>
      </c>
      <c r="R81" s="1">
        <f t="shared" si="22"/>
        <v>0</v>
      </c>
      <c r="S81" s="1">
        <f t="shared" si="23"/>
        <v>0</v>
      </c>
      <c r="T81" s="1">
        <f t="shared" si="15"/>
        <v>0</v>
      </c>
      <c r="U81" s="1">
        <f t="shared" si="16"/>
        <v>0</v>
      </c>
      <c r="V81" s="1">
        <f t="shared" si="17"/>
        <v>0</v>
      </c>
    </row>
    <row r="82" spans="1:22">
      <c r="A82" s="5">
        <v>40024</v>
      </c>
      <c r="B82" s="1"/>
      <c r="D82" s="1">
        <v>24.9</v>
      </c>
      <c r="E82" t="s">
        <v>20</v>
      </c>
      <c r="F82" t="s">
        <v>8</v>
      </c>
      <c r="G82" s="13" t="s">
        <v>180</v>
      </c>
      <c r="H82" s="13"/>
      <c r="K82" s="1">
        <f t="shared" si="12"/>
        <v>24.9</v>
      </c>
      <c r="L82" s="1">
        <f t="shared" si="13"/>
        <v>0</v>
      </c>
      <c r="M82" s="1">
        <f t="shared" si="14"/>
        <v>0</v>
      </c>
      <c r="N82" s="1">
        <f t="shared" si="18"/>
        <v>0</v>
      </c>
      <c r="O82" s="1">
        <f t="shared" si="19"/>
        <v>0</v>
      </c>
      <c r="P82" s="1">
        <f t="shared" si="20"/>
        <v>0</v>
      </c>
      <c r="Q82" s="1">
        <f t="shared" si="21"/>
        <v>0</v>
      </c>
      <c r="R82" s="1">
        <f t="shared" si="22"/>
        <v>24.9</v>
      </c>
      <c r="S82" s="1">
        <f t="shared" si="23"/>
        <v>0</v>
      </c>
      <c r="T82" s="1">
        <f t="shared" si="15"/>
        <v>0</v>
      </c>
      <c r="U82" s="1">
        <f t="shared" si="16"/>
        <v>0</v>
      </c>
      <c r="V82" s="1">
        <f t="shared" si="17"/>
        <v>0</v>
      </c>
    </row>
    <row r="83" spans="1:22">
      <c r="A83" s="5">
        <v>40024</v>
      </c>
      <c r="B83" s="1"/>
      <c r="D83" s="1">
        <v>12</v>
      </c>
      <c r="E83" t="s">
        <v>20</v>
      </c>
      <c r="F83" t="s">
        <v>6</v>
      </c>
      <c r="G83" s="13" t="s">
        <v>481</v>
      </c>
      <c r="K83" s="1">
        <f t="shared" si="12"/>
        <v>12</v>
      </c>
      <c r="L83" s="1">
        <f t="shared" si="13"/>
        <v>0</v>
      </c>
      <c r="M83" s="1">
        <f t="shared" si="14"/>
        <v>0</v>
      </c>
      <c r="N83" s="1">
        <f t="shared" si="18"/>
        <v>0</v>
      </c>
      <c r="O83" s="1">
        <f t="shared" si="19"/>
        <v>12</v>
      </c>
      <c r="P83" s="1">
        <f t="shared" si="20"/>
        <v>0</v>
      </c>
      <c r="Q83" s="1">
        <f t="shared" si="21"/>
        <v>0</v>
      </c>
      <c r="R83" s="1">
        <f t="shared" si="22"/>
        <v>0</v>
      </c>
      <c r="S83" s="1">
        <f t="shared" si="23"/>
        <v>0</v>
      </c>
      <c r="T83" s="1">
        <f t="shared" si="15"/>
        <v>0</v>
      </c>
      <c r="U83" s="1">
        <f t="shared" si="16"/>
        <v>0</v>
      </c>
      <c r="V83" s="1">
        <f t="shared" si="17"/>
        <v>0</v>
      </c>
    </row>
    <row r="84" spans="1:22">
      <c r="A84" s="5">
        <v>40024</v>
      </c>
      <c r="B84" s="1"/>
      <c r="D84" s="1">
        <v>24.9</v>
      </c>
      <c r="E84" t="s">
        <v>20</v>
      </c>
      <c r="F84" t="s">
        <v>6</v>
      </c>
      <c r="G84" s="13" t="s">
        <v>551</v>
      </c>
      <c r="K84" s="1">
        <f t="shared" si="12"/>
        <v>24.9</v>
      </c>
      <c r="L84" s="1">
        <f t="shared" si="13"/>
        <v>0</v>
      </c>
      <c r="M84" s="1">
        <f t="shared" si="14"/>
        <v>0</v>
      </c>
      <c r="N84" s="1">
        <f t="shared" si="18"/>
        <v>0</v>
      </c>
      <c r="O84" s="1">
        <f t="shared" si="19"/>
        <v>24.9</v>
      </c>
      <c r="P84" s="1">
        <f t="shared" si="20"/>
        <v>0</v>
      </c>
      <c r="Q84" s="1">
        <f t="shared" si="21"/>
        <v>0</v>
      </c>
      <c r="R84" s="1">
        <f t="shared" si="22"/>
        <v>0</v>
      </c>
      <c r="S84" s="1">
        <f t="shared" si="23"/>
        <v>0</v>
      </c>
      <c r="T84" s="1">
        <f t="shared" si="15"/>
        <v>0</v>
      </c>
      <c r="U84" s="1">
        <f t="shared" si="16"/>
        <v>0</v>
      </c>
      <c r="V84" s="1">
        <f t="shared" si="17"/>
        <v>0</v>
      </c>
    </row>
    <row r="85" spans="1:22">
      <c r="A85" s="5">
        <v>40025</v>
      </c>
      <c r="B85" s="1"/>
      <c r="D85" s="1">
        <v>22.9</v>
      </c>
      <c r="E85" t="s">
        <v>20</v>
      </c>
      <c r="F85" t="s">
        <v>5</v>
      </c>
      <c r="G85" s="13" t="s">
        <v>563</v>
      </c>
      <c r="K85" s="1">
        <f t="shared" si="12"/>
        <v>22.9</v>
      </c>
      <c r="L85" s="1">
        <f t="shared" si="13"/>
        <v>0</v>
      </c>
      <c r="M85" s="1">
        <f t="shared" si="14"/>
        <v>0</v>
      </c>
      <c r="N85" s="1">
        <f t="shared" si="18"/>
        <v>0</v>
      </c>
      <c r="O85" s="1">
        <f t="shared" si="19"/>
        <v>0</v>
      </c>
      <c r="P85" s="1">
        <f t="shared" si="20"/>
        <v>22.9</v>
      </c>
      <c r="Q85" s="1">
        <f t="shared" si="21"/>
        <v>0</v>
      </c>
      <c r="R85" s="1">
        <f t="shared" si="22"/>
        <v>0</v>
      </c>
      <c r="S85" s="1">
        <f t="shared" si="23"/>
        <v>0</v>
      </c>
      <c r="T85" s="1">
        <f t="shared" si="15"/>
        <v>0</v>
      </c>
      <c r="U85" s="1">
        <f t="shared" si="16"/>
        <v>0</v>
      </c>
      <c r="V85" s="1">
        <f t="shared" si="17"/>
        <v>0</v>
      </c>
    </row>
    <row r="86" spans="1:22">
      <c r="A86" s="5">
        <v>40007</v>
      </c>
      <c r="B86" s="1"/>
      <c r="D86" s="1">
        <v>24.9</v>
      </c>
      <c r="E86" t="s">
        <v>20</v>
      </c>
      <c r="F86" t="s">
        <v>8</v>
      </c>
      <c r="G86" s="13" t="s">
        <v>565</v>
      </c>
      <c r="H86">
        <v>951</v>
      </c>
      <c r="K86" s="1">
        <f t="shared" si="12"/>
        <v>24.9</v>
      </c>
      <c r="L86" s="1">
        <f t="shared" si="13"/>
        <v>0</v>
      </c>
      <c r="M86" s="1">
        <f t="shared" si="14"/>
        <v>0</v>
      </c>
      <c r="N86" s="1">
        <f t="shared" si="18"/>
        <v>0</v>
      </c>
      <c r="O86" s="1">
        <f t="shared" si="19"/>
        <v>0</v>
      </c>
      <c r="P86" s="1">
        <f t="shared" si="20"/>
        <v>0</v>
      </c>
      <c r="Q86" s="1">
        <f t="shared" si="21"/>
        <v>0</v>
      </c>
      <c r="R86" s="1">
        <f t="shared" si="22"/>
        <v>24.9</v>
      </c>
      <c r="S86" s="1">
        <f t="shared" si="23"/>
        <v>0</v>
      </c>
      <c r="T86" s="1">
        <f t="shared" si="15"/>
        <v>0</v>
      </c>
      <c r="U86" s="1">
        <f t="shared" si="16"/>
        <v>0</v>
      </c>
      <c r="V86" s="1">
        <f t="shared" si="17"/>
        <v>0</v>
      </c>
    </row>
    <row r="87" spans="1:22">
      <c r="A87" s="5"/>
      <c r="B87" s="1"/>
      <c r="D87" s="1"/>
      <c r="G87" s="13"/>
      <c r="H87">
        <v>2357</v>
      </c>
      <c r="K87" s="1">
        <f t="shared" si="12"/>
        <v>0</v>
      </c>
      <c r="L87" s="1">
        <f t="shared" si="13"/>
        <v>0</v>
      </c>
      <c r="M87" s="1">
        <f t="shared" si="14"/>
        <v>0</v>
      </c>
      <c r="N87" s="1">
        <f t="shared" si="18"/>
        <v>0</v>
      </c>
      <c r="O87" s="1">
        <f t="shared" si="19"/>
        <v>0</v>
      </c>
      <c r="P87" s="1">
        <f t="shared" si="20"/>
        <v>0</v>
      </c>
      <c r="Q87" s="1">
        <f t="shared" si="21"/>
        <v>0</v>
      </c>
      <c r="R87" s="1">
        <f t="shared" si="22"/>
        <v>0</v>
      </c>
      <c r="S87" s="1">
        <f t="shared" si="23"/>
        <v>0</v>
      </c>
      <c r="T87" s="1">
        <f t="shared" si="15"/>
        <v>0</v>
      </c>
      <c r="U87" s="1">
        <f t="shared" si="16"/>
        <v>0</v>
      </c>
      <c r="V87" s="1">
        <f t="shared" si="17"/>
        <v>0</v>
      </c>
    </row>
    <row r="88" spans="1:22">
      <c r="A88" s="5"/>
      <c r="B88" s="1"/>
      <c r="D88" s="1"/>
      <c r="G88" s="13"/>
      <c r="K88" s="1">
        <f t="shared" si="12"/>
        <v>0</v>
      </c>
      <c r="L88" s="1">
        <f t="shared" si="13"/>
        <v>0</v>
      </c>
      <c r="M88" s="1">
        <f t="shared" si="14"/>
        <v>0</v>
      </c>
      <c r="N88" s="1">
        <f t="shared" si="18"/>
        <v>0</v>
      </c>
      <c r="O88" s="1">
        <f t="shared" si="19"/>
        <v>0</v>
      </c>
      <c r="P88" s="1">
        <f t="shared" si="20"/>
        <v>0</v>
      </c>
      <c r="Q88" s="1">
        <f t="shared" si="21"/>
        <v>0</v>
      </c>
      <c r="R88" s="1">
        <f t="shared" si="22"/>
        <v>0</v>
      </c>
      <c r="S88" s="1">
        <f t="shared" si="23"/>
        <v>0</v>
      </c>
      <c r="T88" s="1">
        <f t="shared" si="15"/>
        <v>0</v>
      </c>
      <c r="U88" s="1">
        <f t="shared" si="16"/>
        <v>0</v>
      </c>
      <c r="V88" s="1">
        <f t="shared" si="17"/>
        <v>0</v>
      </c>
    </row>
    <row r="89" spans="1:22">
      <c r="A89" s="5"/>
      <c r="B89" s="1"/>
      <c r="D89" s="1"/>
      <c r="G89" s="13"/>
      <c r="H89" s="13"/>
      <c r="K89" s="1">
        <f t="shared" si="12"/>
        <v>0</v>
      </c>
      <c r="L89" s="1">
        <f t="shared" si="13"/>
        <v>0</v>
      </c>
      <c r="M89" s="1">
        <f t="shared" si="14"/>
        <v>0</v>
      </c>
      <c r="N89" s="1">
        <f t="shared" si="18"/>
        <v>0</v>
      </c>
      <c r="O89" s="1">
        <f t="shared" si="19"/>
        <v>0</v>
      </c>
      <c r="P89" s="1">
        <f t="shared" si="20"/>
        <v>0</v>
      </c>
      <c r="Q89" s="1">
        <f t="shared" si="21"/>
        <v>0</v>
      </c>
      <c r="R89" s="1">
        <f t="shared" si="22"/>
        <v>0</v>
      </c>
      <c r="S89" s="1">
        <f t="shared" si="23"/>
        <v>0</v>
      </c>
      <c r="T89" s="1">
        <f t="shared" si="15"/>
        <v>0</v>
      </c>
      <c r="U89" s="1">
        <f t="shared" si="16"/>
        <v>0</v>
      </c>
      <c r="V89" s="1">
        <f t="shared" si="17"/>
        <v>0</v>
      </c>
    </row>
    <row r="90" spans="1:22">
      <c r="A90" s="5"/>
      <c r="B90" s="1"/>
      <c r="D90" s="1"/>
      <c r="G90" s="13"/>
      <c r="K90" s="1">
        <f t="shared" si="12"/>
        <v>0</v>
      </c>
      <c r="L90" s="1">
        <f t="shared" si="13"/>
        <v>0</v>
      </c>
      <c r="M90" s="1">
        <f t="shared" si="14"/>
        <v>0</v>
      </c>
      <c r="N90" s="1">
        <f t="shared" si="18"/>
        <v>0</v>
      </c>
      <c r="O90" s="1">
        <f t="shared" si="19"/>
        <v>0</v>
      </c>
      <c r="P90" s="1">
        <f t="shared" si="20"/>
        <v>0</v>
      </c>
      <c r="Q90" s="1">
        <f t="shared" si="21"/>
        <v>0</v>
      </c>
      <c r="R90" s="1">
        <f t="shared" si="22"/>
        <v>0</v>
      </c>
      <c r="S90" s="1">
        <f t="shared" si="23"/>
        <v>0</v>
      </c>
      <c r="T90" s="1">
        <f t="shared" si="15"/>
        <v>0</v>
      </c>
      <c r="U90" s="1">
        <f t="shared" si="16"/>
        <v>0</v>
      </c>
      <c r="V90" s="1">
        <f t="shared" si="17"/>
        <v>0</v>
      </c>
    </row>
    <row r="91" spans="1:22">
      <c r="A91" s="5"/>
      <c r="B91" s="1"/>
      <c r="D91" s="1"/>
      <c r="G91" s="13"/>
      <c r="K91" s="1">
        <f>IF(E91="lojas",D91,0)</f>
        <v>0</v>
      </c>
      <c r="L91" s="1">
        <f>IF(E91="lanhouse",D91,0)</f>
        <v>0</v>
      </c>
      <c r="M91" s="1">
        <f>IF(E91="celular",D91,0)</f>
        <v>0</v>
      </c>
      <c r="N91" s="1">
        <f>IF(F91="caixa",D91,0)</f>
        <v>0</v>
      </c>
      <c r="O91" s="1">
        <f>IF(F91="bb",D91,0)</f>
        <v>0</v>
      </c>
      <c r="P91" s="1">
        <f>IF(F91="bradesco",D91,0)</f>
        <v>0</v>
      </c>
      <c r="Q91" s="1">
        <f>IF(F91="banco real",D91,0)</f>
        <v>0</v>
      </c>
      <c r="R91" s="1">
        <f>IF(F91="itau",D91,0)</f>
        <v>0</v>
      </c>
      <c r="S91" s="1">
        <f>IF(F91="pseg",D91,0)</f>
        <v>0</v>
      </c>
      <c r="T91" s="1">
        <f>IF(C91="pessoal",B91,0)</f>
        <v>0</v>
      </c>
      <c r="U91" s="1">
        <f>IF(E91="dominios",D91,0)</f>
        <v>0</v>
      </c>
      <c r="V91" s="1">
        <f>IF(C91="publicidade",B91,0)</f>
        <v>0</v>
      </c>
    </row>
    <row r="92" spans="1:22">
      <c r="A92" s="5"/>
      <c r="B92" s="1"/>
      <c r="D92" s="1"/>
      <c r="G92" s="13"/>
      <c r="K92" s="1">
        <f t="shared" si="12"/>
        <v>0</v>
      </c>
      <c r="L92" s="1">
        <f t="shared" si="13"/>
        <v>0</v>
      </c>
      <c r="M92" s="1">
        <f t="shared" si="14"/>
        <v>0</v>
      </c>
      <c r="N92" s="1">
        <f t="shared" si="18"/>
        <v>0</v>
      </c>
      <c r="O92" s="1">
        <f t="shared" si="19"/>
        <v>0</v>
      </c>
      <c r="P92" s="1">
        <f t="shared" si="20"/>
        <v>0</v>
      </c>
      <c r="Q92" s="1">
        <f t="shared" si="21"/>
        <v>0</v>
      </c>
      <c r="R92" s="1">
        <f t="shared" si="22"/>
        <v>0</v>
      </c>
      <c r="S92" s="1">
        <f t="shared" si="23"/>
        <v>0</v>
      </c>
      <c r="T92" s="1">
        <f t="shared" si="15"/>
        <v>0</v>
      </c>
      <c r="U92" s="1">
        <f t="shared" si="16"/>
        <v>0</v>
      </c>
      <c r="V92" s="1">
        <f t="shared" si="17"/>
        <v>0</v>
      </c>
    </row>
    <row r="93" spans="1:22">
      <c r="A93" s="5"/>
      <c r="B93" s="1"/>
      <c r="D93" s="1"/>
      <c r="G93" s="13"/>
      <c r="K93" s="1">
        <f t="shared" si="12"/>
        <v>0</v>
      </c>
      <c r="L93" s="1">
        <f t="shared" si="13"/>
        <v>0</v>
      </c>
      <c r="M93" s="1">
        <f t="shared" si="14"/>
        <v>0</v>
      </c>
      <c r="N93" s="1">
        <f t="shared" si="18"/>
        <v>0</v>
      </c>
      <c r="O93" s="1">
        <f t="shared" si="19"/>
        <v>0</v>
      </c>
      <c r="P93" s="1">
        <f t="shared" si="20"/>
        <v>0</v>
      </c>
      <c r="Q93" s="1">
        <f t="shared" si="21"/>
        <v>0</v>
      </c>
      <c r="R93" s="1">
        <f t="shared" si="22"/>
        <v>0</v>
      </c>
      <c r="S93" s="1">
        <f t="shared" si="23"/>
        <v>0</v>
      </c>
      <c r="T93" s="1">
        <f t="shared" si="15"/>
        <v>0</v>
      </c>
      <c r="U93" s="1">
        <f t="shared" si="16"/>
        <v>0</v>
      </c>
      <c r="V93" s="1">
        <f t="shared" si="17"/>
        <v>0</v>
      </c>
    </row>
    <row r="94" spans="1:22">
      <c r="A94" s="5"/>
      <c r="B94" s="1"/>
      <c r="D94" s="1"/>
      <c r="G94" s="13"/>
      <c r="K94" s="1">
        <f t="shared" si="12"/>
        <v>0</v>
      </c>
      <c r="L94" s="1">
        <f t="shared" si="13"/>
        <v>0</v>
      </c>
      <c r="M94" s="1">
        <f t="shared" si="14"/>
        <v>0</v>
      </c>
      <c r="N94" s="1">
        <f t="shared" si="18"/>
        <v>0</v>
      </c>
      <c r="O94" s="1">
        <f t="shared" si="19"/>
        <v>0</v>
      </c>
      <c r="P94" s="1">
        <f t="shared" si="20"/>
        <v>0</v>
      </c>
      <c r="Q94" s="1">
        <f t="shared" si="21"/>
        <v>0</v>
      </c>
      <c r="R94" s="1">
        <f t="shared" si="22"/>
        <v>0</v>
      </c>
      <c r="S94" s="1">
        <f t="shared" si="23"/>
        <v>0</v>
      </c>
      <c r="T94" s="1">
        <f t="shared" si="15"/>
        <v>0</v>
      </c>
      <c r="U94" s="1">
        <f t="shared" si="16"/>
        <v>0</v>
      </c>
      <c r="V94" s="1">
        <f t="shared" si="17"/>
        <v>0</v>
      </c>
    </row>
    <row r="95" spans="1:22">
      <c r="A95" s="5"/>
      <c r="B95" s="1"/>
      <c r="D95" s="1"/>
      <c r="G95" s="13"/>
      <c r="H95" t="s">
        <v>545</v>
      </c>
      <c r="K95" s="1">
        <f t="shared" si="12"/>
        <v>0</v>
      </c>
      <c r="L95" s="1">
        <f t="shared" si="13"/>
        <v>0</v>
      </c>
      <c r="M95" s="1">
        <f t="shared" si="14"/>
        <v>0</v>
      </c>
      <c r="N95" s="1">
        <f t="shared" si="18"/>
        <v>0</v>
      </c>
      <c r="O95" s="1">
        <f t="shared" si="19"/>
        <v>0</v>
      </c>
      <c r="P95" s="1">
        <f t="shared" si="20"/>
        <v>0</v>
      </c>
      <c r="Q95" s="1">
        <f t="shared" si="21"/>
        <v>0</v>
      </c>
      <c r="R95" s="1">
        <f t="shared" si="22"/>
        <v>0</v>
      </c>
      <c r="S95" s="1">
        <f t="shared" si="23"/>
        <v>0</v>
      </c>
      <c r="T95" s="1">
        <f t="shared" si="15"/>
        <v>0</v>
      </c>
      <c r="U95" s="1">
        <f t="shared" si="16"/>
        <v>0</v>
      </c>
      <c r="V95" s="1">
        <f t="shared" si="17"/>
        <v>0</v>
      </c>
    </row>
    <row r="96" spans="1:22">
      <c r="A96" s="5"/>
      <c r="B96" s="1"/>
      <c r="D96" s="1"/>
      <c r="G96" s="13"/>
      <c r="K96" s="1">
        <f t="shared" si="12"/>
        <v>0</v>
      </c>
      <c r="L96" s="1">
        <f t="shared" si="13"/>
        <v>0</v>
      </c>
      <c r="M96" s="1">
        <f t="shared" si="14"/>
        <v>0</v>
      </c>
      <c r="N96" s="1">
        <f t="shared" si="18"/>
        <v>0</v>
      </c>
      <c r="O96" s="1">
        <f t="shared" si="19"/>
        <v>0</v>
      </c>
      <c r="P96" s="1">
        <f t="shared" si="20"/>
        <v>0</v>
      </c>
      <c r="Q96" s="1">
        <f t="shared" si="21"/>
        <v>0</v>
      </c>
      <c r="R96" s="1">
        <f t="shared" si="22"/>
        <v>0</v>
      </c>
      <c r="S96" s="1">
        <f t="shared" si="23"/>
        <v>0</v>
      </c>
      <c r="T96" s="1">
        <f t="shared" si="15"/>
        <v>0</v>
      </c>
      <c r="U96" s="1">
        <f t="shared" si="16"/>
        <v>0</v>
      </c>
      <c r="V96" s="1">
        <f t="shared" si="17"/>
        <v>0</v>
      </c>
    </row>
    <row r="97" spans="1:22">
      <c r="A97" s="5"/>
      <c r="B97" s="1"/>
      <c r="D97" s="1"/>
      <c r="G97" s="13"/>
      <c r="K97" s="1">
        <f t="shared" si="12"/>
        <v>0</v>
      </c>
      <c r="L97" s="1">
        <f t="shared" si="13"/>
        <v>0</v>
      </c>
      <c r="M97" s="1">
        <f t="shared" si="14"/>
        <v>0</v>
      </c>
      <c r="N97" s="1">
        <f t="shared" si="18"/>
        <v>0</v>
      </c>
      <c r="O97" s="1">
        <f t="shared" si="19"/>
        <v>0</v>
      </c>
      <c r="P97" s="1">
        <f t="shared" si="20"/>
        <v>0</v>
      </c>
      <c r="Q97" s="1">
        <f t="shared" si="21"/>
        <v>0</v>
      </c>
      <c r="R97" s="1">
        <f t="shared" si="22"/>
        <v>0</v>
      </c>
      <c r="S97" s="1">
        <f t="shared" si="23"/>
        <v>0</v>
      </c>
      <c r="T97" s="1">
        <f t="shared" si="15"/>
        <v>0</v>
      </c>
      <c r="U97" s="1">
        <f t="shared" si="16"/>
        <v>0</v>
      </c>
      <c r="V97" s="1">
        <f t="shared" si="17"/>
        <v>0</v>
      </c>
    </row>
    <row r="98" spans="1:22">
      <c r="A98" s="5"/>
      <c r="B98" s="1"/>
      <c r="D98" s="1"/>
      <c r="G98" s="13"/>
      <c r="K98" s="1">
        <f t="shared" si="12"/>
        <v>0</v>
      </c>
      <c r="L98" s="1">
        <f t="shared" si="13"/>
        <v>0</v>
      </c>
      <c r="M98" s="1">
        <f t="shared" si="14"/>
        <v>0</v>
      </c>
      <c r="N98" s="1">
        <f t="shared" si="18"/>
        <v>0</v>
      </c>
      <c r="O98" s="1">
        <f t="shared" si="19"/>
        <v>0</v>
      </c>
      <c r="P98" s="1">
        <f t="shared" si="20"/>
        <v>0</v>
      </c>
      <c r="Q98" s="1">
        <f t="shared" si="21"/>
        <v>0</v>
      </c>
      <c r="R98" s="1">
        <f t="shared" si="22"/>
        <v>0</v>
      </c>
      <c r="S98" s="1">
        <f t="shared" si="23"/>
        <v>0</v>
      </c>
      <c r="T98" s="1">
        <f t="shared" si="15"/>
        <v>0</v>
      </c>
      <c r="U98" s="1">
        <f t="shared" si="16"/>
        <v>0</v>
      </c>
      <c r="V98" s="1">
        <f t="shared" si="17"/>
        <v>0</v>
      </c>
    </row>
    <row r="99" spans="1:22">
      <c r="A99" s="5"/>
      <c r="B99" s="1"/>
      <c r="D99" s="1"/>
      <c r="G99" s="13"/>
      <c r="K99" s="1">
        <f t="shared" si="12"/>
        <v>0</v>
      </c>
      <c r="L99" s="1">
        <f t="shared" si="13"/>
        <v>0</v>
      </c>
      <c r="M99" s="1">
        <f t="shared" si="14"/>
        <v>0</v>
      </c>
      <c r="N99" s="1">
        <f t="shared" si="18"/>
        <v>0</v>
      </c>
      <c r="O99" s="1">
        <f t="shared" si="19"/>
        <v>0</v>
      </c>
      <c r="P99" s="1">
        <f t="shared" si="20"/>
        <v>0</v>
      </c>
      <c r="Q99" s="1">
        <f t="shared" si="21"/>
        <v>0</v>
      </c>
      <c r="R99" s="1">
        <f t="shared" si="22"/>
        <v>0</v>
      </c>
      <c r="S99" s="1">
        <f t="shared" si="23"/>
        <v>0</v>
      </c>
      <c r="T99" s="1">
        <f t="shared" si="15"/>
        <v>0</v>
      </c>
      <c r="U99" s="1">
        <f t="shared" si="16"/>
        <v>0</v>
      </c>
      <c r="V99" s="1">
        <f t="shared" si="17"/>
        <v>0</v>
      </c>
    </row>
    <row r="100" spans="1:22">
      <c r="A100" s="5"/>
      <c r="B100" s="1"/>
      <c r="D100" s="1"/>
      <c r="G100" s="16"/>
      <c r="K100" s="1">
        <f t="shared" si="12"/>
        <v>0</v>
      </c>
      <c r="L100" s="1">
        <f t="shared" si="13"/>
        <v>0</v>
      </c>
      <c r="M100" s="1">
        <f t="shared" si="14"/>
        <v>0</v>
      </c>
      <c r="N100" s="1">
        <f t="shared" si="18"/>
        <v>0</v>
      </c>
      <c r="O100" s="1">
        <f t="shared" si="19"/>
        <v>0</v>
      </c>
      <c r="P100" s="1">
        <f t="shared" si="20"/>
        <v>0</v>
      </c>
      <c r="Q100" s="1">
        <f t="shared" si="21"/>
        <v>0</v>
      </c>
      <c r="R100" s="1">
        <f t="shared" si="22"/>
        <v>0</v>
      </c>
      <c r="S100" s="1">
        <f t="shared" si="23"/>
        <v>0</v>
      </c>
      <c r="T100" s="1">
        <f t="shared" si="15"/>
        <v>0</v>
      </c>
      <c r="U100" s="1">
        <f t="shared" si="16"/>
        <v>0</v>
      </c>
      <c r="V100" s="1">
        <f t="shared" si="17"/>
        <v>0</v>
      </c>
    </row>
    <row r="101" spans="1:22">
      <c r="A101" s="5"/>
      <c r="B101" s="1"/>
      <c r="D101" s="1"/>
      <c r="G101" s="16"/>
      <c r="K101" s="1">
        <f t="shared" si="12"/>
        <v>0</v>
      </c>
      <c r="L101" s="1">
        <f t="shared" si="13"/>
        <v>0</v>
      </c>
      <c r="M101" s="1">
        <f t="shared" si="14"/>
        <v>0</v>
      </c>
      <c r="N101" s="1">
        <f t="shared" si="18"/>
        <v>0</v>
      </c>
      <c r="O101" s="1">
        <f t="shared" si="19"/>
        <v>0</v>
      </c>
      <c r="P101" s="1">
        <f t="shared" si="20"/>
        <v>0</v>
      </c>
      <c r="Q101" s="1">
        <f t="shared" si="21"/>
        <v>0</v>
      </c>
      <c r="R101" s="1">
        <f t="shared" si="22"/>
        <v>0</v>
      </c>
      <c r="S101" s="1">
        <f t="shared" si="23"/>
        <v>0</v>
      </c>
      <c r="T101" s="1">
        <f t="shared" si="15"/>
        <v>0</v>
      </c>
      <c r="U101" s="1">
        <f t="shared" si="16"/>
        <v>0</v>
      </c>
      <c r="V101" s="1">
        <f t="shared" si="17"/>
        <v>0</v>
      </c>
    </row>
    <row r="102" spans="1:22">
      <c r="A102" s="5"/>
      <c r="B102" s="1"/>
      <c r="D102" s="1"/>
      <c r="G102" s="13"/>
      <c r="K102" s="1">
        <f t="shared" si="12"/>
        <v>0</v>
      </c>
      <c r="L102" s="1">
        <f t="shared" si="13"/>
        <v>0</v>
      </c>
      <c r="M102" s="1">
        <f t="shared" si="14"/>
        <v>0</v>
      </c>
      <c r="N102" s="1">
        <f t="shared" si="18"/>
        <v>0</v>
      </c>
      <c r="O102" s="1">
        <f t="shared" si="19"/>
        <v>0</v>
      </c>
      <c r="P102" s="1">
        <f t="shared" si="20"/>
        <v>0</v>
      </c>
      <c r="Q102" s="1">
        <f t="shared" si="21"/>
        <v>0</v>
      </c>
      <c r="R102" s="1">
        <f t="shared" si="22"/>
        <v>0</v>
      </c>
      <c r="S102" s="1">
        <f t="shared" si="23"/>
        <v>0</v>
      </c>
      <c r="T102" s="1">
        <f t="shared" si="15"/>
        <v>0</v>
      </c>
      <c r="U102" s="1">
        <f t="shared" si="16"/>
        <v>0</v>
      </c>
      <c r="V102" s="1">
        <f t="shared" si="17"/>
        <v>0</v>
      </c>
    </row>
    <row r="103" spans="1:22">
      <c r="A103" s="5"/>
      <c r="B103" s="1"/>
      <c r="D103" s="1"/>
      <c r="G103" s="13"/>
      <c r="K103" s="1">
        <f t="shared" si="12"/>
        <v>0</v>
      </c>
      <c r="L103" s="1">
        <f t="shared" si="13"/>
        <v>0</v>
      </c>
      <c r="M103" s="1">
        <f t="shared" si="14"/>
        <v>0</v>
      </c>
      <c r="N103" s="1">
        <f t="shared" si="18"/>
        <v>0</v>
      </c>
      <c r="O103" s="1">
        <f t="shared" si="19"/>
        <v>0</v>
      </c>
      <c r="P103" s="1">
        <f t="shared" si="20"/>
        <v>0</v>
      </c>
      <c r="Q103" s="1">
        <f t="shared" si="21"/>
        <v>0</v>
      </c>
      <c r="R103" s="1">
        <f t="shared" si="22"/>
        <v>0</v>
      </c>
      <c r="S103" s="1">
        <f t="shared" si="23"/>
        <v>0</v>
      </c>
      <c r="T103" s="1">
        <f t="shared" si="15"/>
        <v>0</v>
      </c>
      <c r="U103" s="1">
        <f t="shared" si="16"/>
        <v>0</v>
      </c>
      <c r="V103" s="1">
        <f t="shared" si="17"/>
        <v>0</v>
      </c>
    </row>
    <row r="104" spans="1:22">
      <c r="A104" s="5"/>
      <c r="B104" s="1"/>
      <c r="D104" s="1"/>
      <c r="G104" s="13"/>
      <c r="K104" s="1">
        <f t="shared" si="12"/>
        <v>0</v>
      </c>
      <c r="L104" s="1">
        <f t="shared" si="13"/>
        <v>0</v>
      </c>
      <c r="M104" s="1">
        <f t="shared" si="14"/>
        <v>0</v>
      </c>
      <c r="N104" s="1">
        <f t="shared" si="18"/>
        <v>0</v>
      </c>
      <c r="O104" s="1">
        <f t="shared" si="19"/>
        <v>0</v>
      </c>
      <c r="P104" s="1">
        <f t="shared" si="20"/>
        <v>0</v>
      </c>
      <c r="Q104" s="1">
        <f t="shared" si="21"/>
        <v>0</v>
      </c>
      <c r="R104" s="1">
        <f t="shared" si="22"/>
        <v>0</v>
      </c>
      <c r="S104" s="1">
        <f t="shared" si="23"/>
        <v>0</v>
      </c>
      <c r="T104" s="1">
        <f t="shared" si="15"/>
        <v>0</v>
      </c>
      <c r="U104" s="1">
        <f t="shared" si="16"/>
        <v>0</v>
      </c>
      <c r="V104" s="1">
        <f t="shared" si="17"/>
        <v>0</v>
      </c>
    </row>
    <row r="105" spans="1:22">
      <c r="A105" s="5"/>
      <c r="B105" s="1"/>
      <c r="D105" s="1"/>
      <c r="G105" s="13"/>
      <c r="K105" s="1">
        <f t="shared" si="12"/>
        <v>0</v>
      </c>
      <c r="L105" s="1">
        <f t="shared" si="13"/>
        <v>0</v>
      </c>
      <c r="M105" s="1">
        <f t="shared" si="14"/>
        <v>0</v>
      </c>
      <c r="N105" s="1">
        <f t="shared" si="18"/>
        <v>0</v>
      </c>
      <c r="O105" s="1">
        <f t="shared" si="19"/>
        <v>0</v>
      </c>
      <c r="P105" s="1">
        <f t="shared" si="20"/>
        <v>0</v>
      </c>
      <c r="Q105" s="1">
        <f t="shared" si="21"/>
        <v>0</v>
      </c>
      <c r="R105" s="1">
        <f t="shared" si="22"/>
        <v>0</v>
      </c>
      <c r="S105" s="1">
        <f t="shared" si="23"/>
        <v>0</v>
      </c>
      <c r="T105" s="1">
        <f t="shared" si="15"/>
        <v>0</v>
      </c>
      <c r="U105" s="1">
        <f t="shared" si="16"/>
        <v>0</v>
      </c>
      <c r="V105" s="1">
        <f t="shared" si="17"/>
        <v>0</v>
      </c>
    </row>
    <row r="106" spans="1:22">
      <c r="A106" s="5"/>
      <c r="B106" s="1"/>
      <c r="D106" s="1"/>
      <c r="G106" s="13"/>
      <c r="K106" s="1">
        <f t="shared" si="12"/>
        <v>0</v>
      </c>
      <c r="L106" s="1">
        <f t="shared" si="13"/>
        <v>0</v>
      </c>
      <c r="M106" s="1">
        <f t="shared" si="14"/>
        <v>0</v>
      </c>
      <c r="N106" s="1">
        <f t="shared" si="18"/>
        <v>0</v>
      </c>
      <c r="O106" s="1">
        <f t="shared" si="19"/>
        <v>0</v>
      </c>
      <c r="P106" s="1">
        <f t="shared" si="20"/>
        <v>0</v>
      </c>
      <c r="Q106" s="1">
        <f t="shared" si="21"/>
        <v>0</v>
      </c>
      <c r="R106" s="1">
        <f t="shared" si="22"/>
        <v>0</v>
      </c>
      <c r="S106" s="1">
        <f t="shared" si="23"/>
        <v>0</v>
      </c>
      <c r="T106" s="1">
        <f t="shared" si="15"/>
        <v>0</v>
      </c>
      <c r="U106" s="1">
        <f t="shared" si="16"/>
        <v>0</v>
      </c>
      <c r="V106" s="1">
        <f t="shared" si="17"/>
        <v>0</v>
      </c>
    </row>
    <row r="107" spans="1:22">
      <c r="A107" s="5"/>
      <c r="B107" s="1"/>
      <c r="D107" s="1"/>
      <c r="G107" s="13"/>
      <c r="K107" s="1">
        <f t="shared" si="12"/>
        <v>0</v>
      </c>
      <c r="L107" s="1">
        <f t="shared" si="13"/>
        <v>0</v>
      </c>
      <c r="M107" s="1">
        <f t="shared" si="14"/>
        <v>0</v>
      </c>
      <c r="N107" s="1">
        <f t="shared" si="18"/>
        <v>0</v>
      </c>
      <c r="O107" s="1">
        <f t="shared" si="19"/>
        <v>0</v>
      </c>
      <c r="P107" s="1">
        <f t="shared" si="20"/>
        <v>0</v>
      </c>
      <c r="Q107" s="1">
        <f t="shared" si="21"/>
        <v>0</v>
      </c>
      <c r="R107" s="1">
        <f t="shared" si="22"/>
        <v>0</v>
      </c>
      <c r="S107" s="1">
        <f t="shared" si="23"/>
        <v>0</v>
      </c>
      <c r="T107" s="1">
        <f t="shared" si="15"/>
        <v>0</v>
      </c>
      <c r="U107" s="1">
        <f t="shared" si="16"/>
        <v>0</v>
      </c>
      <c r="V107" s="1">
        <f t="shared" si="17"/>
        <v>0</v>
      </c>
    </row>
    <row r="108" spans="1:22">
      <c r="A108" s="5"/>
      <c r="B108" s="1"/>
      <c r="D108" s="1"/>
      <c r="G108" s="13"/>
      <c r="K108" s="1">
        <f t="shared" si="12"/>
        <v>0</v>
      </c>
      <c r="L108" s="1">
        <f t="shared" si="13"/>
        <v>0</v>
      </c>
      <c r="M108" s="1">
        <f t="shared" si="14"/>
        <v>0</v>
      </c>
      <c r="N108" s="1">
        <f t="shared" si="18"/>
        <v>0</v>
      </c>
      <c r="O108" s="1">
        <f t="shared" si="19"/>
        <v>0</v>
      </c>
      <c r="P108" s="1">
        <f t="shared" si="20"/>
        <v>0</v>
      </c>
      <c r="Q108" s="1">
        <f t="shared" si="21"/>
        <v>0</v>
      </c>
      <c r="R108" s="1">
        <f t="shared" si="22"/>
        <v>0</v>
      </c>
      <c r="S108" s="1">
        <f t="shared" si="23"/>
        <v>0</v>
      </c>
      <c r="T108" s="1">
        <f t="shared" si="15"/>
        <v>0</v>
      </c>
      <c r="U108" s="1">
        <f t="shared" si="16"/>
        <v>0</v>
      </c>
      <c r="V108" s="1">
        <f t="shared" si="17"/>
        <v>0</v>
      </c>
    </row>
    <row r="109" spans="1:22">
      <c r="A109" s="5"/>
      <c r="B109" s="1"/>
      <c r="D109" s="1"/>
      <c r="G109" s="13"/>
      <c r="K109" s="1">
        <f t="shared" si="12"/>
        <v>0</v>
      </c>
      <c r="L109" s="1">
        <f t="shared" si="13"/>
        <v>0</v>
      </c>
      <c r="M109" s="1">
        <f t="shared" si="14"/>
        <v>0</v>
      </c>
      <c r="N109" s="1">
        <f t="shared" si="18"/>
        <v>0</v>
      </c>
      <c r="O109" s="1">
        <f t="shared" si="19"/>
        <v>0</v>
      </c>
      <c r="P109" s="1">
        <f t="shared" si="20"/>
        <v>0</v>
      </c>
      <c r="Q109" s="1">
        <f t="shared" si="21"/>
        <v>0</v>
      </c>
      <c r="R109" s="1">
        <f t="shared" si="22"/>
        <v>0</v>
      </c>
      <c r="S109" s="1">
        <f t="shared" si="23"/>
        <v>0</v>
      </c>
      <c r="T109" s="1">
        <f t="shared" si="15"/>
        <v>0</v>
      </c>
      <c r="U109" s="1">
        <f t="shared" si="16"/>
        <v>0</v>
      </c>
      <c r="V109" s="1">
        <f t="shared" si="17"/>
        <v>0</v>
      </c>
    </row>
    <row r="110" spans="1:22">
      <c r="A110" s="5"/>
      <c r="B110" s="1"/>
      <c r="D110" s="1"/>
      <c r="G110" s="13"/>
      <c r="K110" s="1">
        <f t="shared" si="12"/>
        <v>0</v>
      </c>
      <c r="L110" s="1">
        <f t="shared" si="13"/>
        <v>0</v>
      </c>
      <c r="M110" s="1">
        <f t="shared" si="14"/>
        <v>0</v>
      </c>
      <c r="N110" s="1">
        <f>IF(G110="caixa",D110,0)</f>
        <v>0</v>
      </c>
      <c r="O110" s="1">
        <f>IF(G110="bb",D110,0)</f>
        <v>0</v>
      </c>
      <c r="P110" s="1">
        <f>IF(G110="bradesco",D110,0)</f>
        <v>0</v>
      </c>
      <c r="Q110" s="1">
        <f>IF(G110="banco real",D110,0)</f>
        <v>0</v>
      </c>
      <c r="R110" s="1">
        <f>IF(G110="itau",D110,0)</f>
        <v>0</v>
      </c>
      <c r="S110" s="1">
        <f>IF(G110="pseg",D110,0)</f>
        <v>0</v>
      </c>
      <c r="T110" s="1">
        <f t="shared" si="15"/>
        <v>0</v>
      </c>
      <c r="U110" s="1">
        <f t="shared" si="16"/>
        <v>0</v>
      </c>
      <c r="V110" s="1">
        <f t="shared" si="17"/>
        <v>0</v>
      </c>
    </row>
    <row r="111" spans="1:22">
      <c r="A111" s="5"/>
      <c r="B111" s="1"/>
      <c r="D111" s="1"/>
      <c r="G111" s="13"/>
      <c r="K111" s="1">
        <f t="shared" si="12"/>
        <v>0</v>
      </c>
      <c r="L111" s="1">
        <f t="shared" si="13"/>
        <v>0</v>
      </c>
      <c r="M111" s="1">
        <f t="shared" si="14"/>
        <v>0</v>
      </c>
      <c r="N111" s="1">
        <f t="shared" si="18"/>
        <v>0</v>
      </c>
      <c r="O111" s="1">
        <f t="shared" si="19"/>
        <v>0</v>
      </c>
      <c r="P111" s="1">
        <f t="shared" si="20"/>
        <v>0</v>
      </c>
      <c r="Q111" s="1">
        <f t="shared" si="21"/>
        <v>0</v>
      </c>
      <c r="R111" s="1">
        <f t="shared" si="22"/>
        <v>0</v>
      </c>
      <c r="S111" s="1">
        <f t="shared" si="23"/>
        <v>0</v>
      </c>
      <c r="T111" s="1">
        <f t="shared" si="15"/>
        <v>0</v>
      </c>
      <c r="U111" s="1">
        <f t="shared" si="16"/>
        <v>0</v>
      </c>
      <c r="V111" s="1">
        <f t="shared" si="17"/>
        <v>0</v>
      </c>
    </row>
    <row r="112" spans="1:22">
      <c r="A112" s="5"/>
      <c r="B112" s="1"/>
      <c r="D112" s="1"/>
      <c r="G112" s="23"/>
      <c r="K112" s="1">
        <f t="shared" si="12"/>
        <v>0</v>
      </c>
      <c r="L112" s="1">
        <f t="shared" si="13"/>
        <v>0</v>
      </c>
      <c r="M112" s="1">
        <f t="shared" si="14"/>
        <v>0</v>
      </c>
      <c r="N112" s="1">
        <f t="shared" si="18"/>
        <v>0</v>
      </c>
      <c r="O112" s="1">
        <f t="shared" si="19"/>
        <v>0</v>
      </c>
      <c r="P112" s="1">
        <f t="shared" si="20"/>
        <v>0</v>
      </c>
      <c r="Q112" s="1">
        <f t="shared" si="21"/>
        <v>0</v>
      </c>
      <c r="R112" s="1">
        <f t="shared" si="22"/>
        <v>0</v>
      </c>
      <c r="S112" s="1">
        <f t="shared" si="23"/>
        <v>0</v>
      </c>
      <c r="T112" s="1">
        <f t="shared" si="15"/>
        <v>0</v>
      </c>
      <c r="U112" s="1">
        <f t="shared" si="16"/>
        <v>0</v>
      </c>
      <c r="V112" s="1">
        <f t="shared" si="17"/>
        <v>0</v>
      </c>
    </row>
    <row r="113" spans="1:22">
      <c r="A113" s="5"/>
      <c r="B113" s="1"/>
      <c r="D113" s="1"/>
      <c r="G113" s="13"/>
      <c r="K113" s="1">
        <f t="shared" si="12"/>
        <v>0</v>
      </c>
      <c r="L113" s="1">
        <f t="shared" si="13"/>
        <v>0</v>
      </c>
      <c r="M113" s="1">
        <f t="shared" si="14"/>
        <v>0</v>
      </c>
      <c r="N113" s="1">
        <f t="shared" si="18"/>
        <v>0</v>
      </c>
      <c r="O113" s="1">
        <f t="shared" si="19"/>
        <v>0</v>
      </c>
      <c r="P113" s="1">
        <f t="shared" si="20"/>
        <v>0</v>
      </c>
      <c r="Q113" s="1">
        <f t="shared" si="21"/>
        <v>0</v>
      </c>
      <c r="R113" s="1">
        <f t="shared" si="22"/>
        <v>0</v>
      </c>
      <c r="S113" s="1">
        <f t="shared" si="23"/>
        <v>0</v>
      </c>
      <c r="T113" s="1">
        <f t="shared" si="15"/>
        <v>0</v>
      </c>
      <c r="U113" s="1">
        <f t="shared" si="16"/>
        <v>0</v>
      </c>
      <c r="V113" s="1">
        <f t="shared" si="17"/>
        <v>0</v>
      </c>
    </row>
    <row r="114" spans="1:22">
      <c r="A114" s="5"/>
      <c r="B114" s="1"/>
      <c r="D114" s="1"/>
      <c r="G114" s="13"/>
      <c r="K114" s="1">
        <f t="shared" si="12"/>
        <v>0</v>
      </c>
      <c r="L114" s="1">
        <f t="shared" si="13"/>
        <v>0</v>
      </c>
      <c r="M114" s="1">
        <f t="shared" si="14"/>
        <v>0</v>
      </c>
      <c r="N114" s="1">
        <f>IF(G114="caixa",D114,0)</f>
        <v>0</v>
      </c>
      <c r="O114" s="1">
        <f>IF(G114="bb",D114,0)</f>
        <v>0</v>
      </c>
      <c r="P114" s="1">
        <f>IF(G114="bradesco",D114,0)</f>
        <v>0</v>
      </c>
      <c r="Q114" s="1">
        <f>IF(G114="banco real",D114,0)</f>
        <v>0</v>
      </c>
      <c r="R114" s="1">
        <f>IF(G114="itau",D114,0)</f>
        <v>0</v>
      </c>
      <c r="S114" s="1">
        <f>IF(G114="pseg",D114,0)</f>
        <v>0</v>
      </c>
      <c r="T114" s="1">
        <f t="shared" si="15"/>
        <v>0</v>
      </c>
      <c r="U114" s="1">
        <f t="shared" si="16"/>
        <v>0</v>
      </c>
      <c r="V114" s="1">
        <f t="shared" si="17"/>
        <v>0</v>
      </c>
    </row>
    <row r="115" spans="1:22">
      <c r="A115" s="5"/>
      <c r="B115" s="1"/>
      <c r="D115" s="1"/>
      <c r="G115" s="13"/>
      <c r="K115" s="1">
        <f t="shared" si="12"/>
        <v>0</v>
      </c>
      <c r="L115" s="1">
        <f t="shared" si="13"/>
        <v>0</v>
      </c>
      <c r="M115" s="1">
        <f t="shared" si="14"/>
        <v>0</v>
      </c>
      <c r="N115" s="1">
        <f t="shared" si="18"/>
        <v>0</v>
      </c>
      <c r="O115" s="1">
        <f t="shared" si="19"/>
        <v>0</v>
      </c>
      <c r="P115" s="1">
        <f t="shared" si="20"/>
        <v>0</v>
      </c>
      <c r="Q115" s="1">
        <f t="shared" si="21"/>
        <v>0</v>
      </c>
      <c r="R115" s="1">
        <f t="shared" si="22"/>
        <v>0</v>
      </c>
      <c r="S115" s="1">
        <f t="shared" si="23"/>
        <v>0</v>
      </c>
      <c r="T115" s="1">
        <f t="shared" si="15"/>
        <v>0</v>
      </c>
      <c r="U115" s="1">
        <f t="shared" si="16"/>
        <v>0</v>
      </c>
      <c r="V115" s="1">
        <f t="shared" si="17"/>
        <v>0</v>
      </c>
    </row>
    <row r="116" spans="1:22">
      <c r="A116" s="5"/>
      <c r="B116" s="1"/>
      <c r="D116" s="1"/>
      <c r="G116" s="16"/>
      <c r="K116" s="1">
        <f t="shared" si="12"/>
        <v>0</v>
      </c>
      <c r="L116" s="1">
        <f t="shared" si="13"/>
        <v>0</v>
      </c>
      <c r="M116" s="1">
        <f t="shared" si="14"/>
        <v>0</v>
      </c>
      <c r="N116" s="1">
        <f t="shared" si="18"/>
        <v>0</v>
      </c>
      <c r="O116" s="1">
        <f t="shared" si="19"/>
        <v>0</v>
      </c>
      <c r="P116" s="1">
        <f t="shared" si="20"/>
        <v>0</v>
      </c>
      <c r="Q116" s="1">
        <f t="shared" si="21"/>
        <v>0</v>
      </c>
      <c r="R116" s="1">
        <f t="shared" si="22"/>
        <v>0</v>
      </c>
      <c r="S116" s="1">
        <f t="shared" si="23"/>
        <v>0</v>
      </c>
      <c r="T116" s="1">
        <f t="shared" si="15"/>
        <v>0</v>
      </c>
      <c r="U116" s="1">
        <f t="shared" si="16"/>
        <v>0</v>
      </c>
      <c r="V116" s="1">
        <f t="shared" si="17"/>
        <v>0</v>
      </c>
    </row>
    <row r="117" spans="1:22">
      <c r="A117" s="5"/>
      <c r="B117" s="1"/>
      <c r="D117" s="1"/>
      <c r="G117" s="13"/>
      <c r="K117" s="1">
        <f t="shared" si="12"/>
        <v>0</v>
      </c>
      <c r="L117" s="1">
        <f t="shared" si="13"/>
        <v>0</v>
      </c>
      <c r="M117" s="1">
        <f t="shared" si="14"/>
        <v>0</v>
      </c>
      <c r="N117" s="1">
        <f t="shared" si="18"/>
        <v>0</v>
      </c>
      <c r="O117" s="1">
        <f t="shared" si="19"/>
        <v>0</v>
      </c>
      <c r="P117" s="1">
        <f t="shared" si="20"/>
        <v>0</v>
      </c>
      <c r="Q117" s="1">
        <f t="shared" si="21"/>
        <v>0</v>
      </c>
      <c r="R117" s="1">
        <f t="shared" si="22"/>
        <v>0</v>
      </c>
      <c r="S117" s="1">
        <f t="shared" si="23"/>
        <v>0</v>
      </c>
      <c r="T117" s="1">
        <f t="shared" si="15"/>
        <v>0</v>
      </c>
      <c r="U117" s="1">
        <f t="shared" si="16"/>
        <v>0</v>
      </c>
      <c r="V117" s="1">
        <f t="shared" si="17"/>
        <v>0</v>
      </c>
    </row>
    <row r="118" spans="1:22">
      <c r="A118" s="5"/>
      <c r="B118" s="1"/>
      <c r="D118" s="1"/>
      <c r="G118" s="13"/>
      <c r="K118" s="1">
        <f t="shared" si="12"/>
        <v>0</v>
      </c>
      <c r="L118" s="1">
        <f t="shared" si="13"/>
        <v>0</v>
      </c>
      <c r="M118" s="1">
        <f t="shared" si="14"/>
        <v>0</v>
      </c>
      <c r="N118" s="1">
        <f t="shared" si="18"/>
        <v>0</v>
      </c>
      <c r="O118" s="1">
        <f t="shared" si="19"/>
        <v>0</v>
      </c>
      <c r="P118" s="1">
        <f t="shared" si="20"/>
        <v>0</v>
      </c>
      <c r="Q118" s="1">
        <f t="shared" si="21"/>
        <v>0</v>
      </c>
      <c r="R118" s="1">
        <f t="shared" si="22"/>
        <v>0</v>
      </c>
      <c r="S118" s="1">
        <f t="shared" si="23"/>
        <v>0</v>
      </c>
      <c r="T118" s="1">
        <f t="shared" si="15"/>
        <v>0</v>
      </c>
      <c r="U118" s="1">
        <f t="shared" si="16"/>
        <v>0</v>
      </c>
      <c r="V118" s="1">
        <f t="shared" si="17"/>
        <v>0</v>
      </c>
    </row>
    <row r="119" spans="1:22">
      <c r="A119" s="5"/>
      <c r="B119" s="1"/>
      <c r="D119" s="1"/>
      <c r="G119" s="13"/>
      <c r="K119" s="1">
        <f t="shared" si="12"/>
        <v>0</v>
      </c>
      <c r="L119" s="1">
        <f t="shared" si="13"/>
        <v>0</v>
      </c>
      <c r="M119" s="1">
        <f t="shared" si="14"/>
        <v>0</v>
      </c>
      <c r="N119" s="1">
        <f t="shared" si="18"/>
        <v>0</v>
      </c>
      <c r="O119" s="1">
        <f t="shared" si="19"/>
        <v>0</v>
      </c>
      <c r="P119" s="1">
        <f t="shared" si="20"/>
        <v>0</v>
      </c>
      <c r="Q119" s="1">
        <f t="shared" si="21"/>
        <v>0</v>
      </c>
      <c r="R119" s="1">
        <f t="shared" si="22"/>
        <v>0</v>
      </c>
      <c r="S119" s="1">
        <f t="shared" si="23"/>
        <v>0</v>
      </c>
      <c r="T119" s="1">
        <f t="shared" si="15"/>
        <v>0</v>
      </c>
      <c r="U119" s="1">
        <f t="shared" si="16"/>
        <v>0</v>
      </c>
      <c r="V119" s="1">
        <f t="shared" si="17"/>
        <v>0</v>
      </c>
    </row>
    <row r="120" spans="1:22">
      <c r="A120" s="5"/>
      <c r="B120" s="1"/>
      <c r="D120" s="1"/>
      <c r="G120" s="13"/>
      <c r="K120" s="1">
        <f t="shared" si="12"/>
        <v>0</v>
      </c>
      <c r="L120" s="1">
        <f t="shared" si="13"/>
        <v>0</v>
      </c>
      <c r="M120" s="1">
        <f t="shared" si="14"/>
        <v>0</v>
      </c>
      <c r="N120" s="1">
        <f t="shared" si="18"/>
        <v>0</v>
      </c>
      <c r="O120" s="1">
        <f t="shared" si="19"/>
        <v>0</v>
      </c>
      <c r="P120" s="1">
        <f t="shared" si="20"/>
        <v>0</v>
      </c>
      <c r="Q120" s="1">
        <f t="shared" si="21"/>
        <v>0</v>
      </c>
      <c r="R120" s="1">
        <f t="shared" si="22"/>
        <v>0</v>
      </c>
      <c r="S120" s="1">
        <f t="shared" si="23"/>
        <v>0</v>
      </c>
      <c r="T120" s="1">
        <f t="shared" si="15"/>
        <v>0</v>
      </c>
      <c r="U120" s="1">
        <f t="shared" si="16"/>
        <v>0</v>
      </c>
      <c r="V120" s="1">
        <f t="shared" si="17"/>
        <v>0</v>
      </c>
    </row>
    <row r="121" spans="1:22">
      <c r="A121" s="5"/>
      <c r="B121" s="1"/>
      <c r="D121" s="1"/>
      <c r="G121" s="13"/>
      <c r="K121" s="1">
        <f t="shared" si="12"/>
        <v>0</v>
      </c>
      <c r="L121" s="1">
        <f t="shared" si="13"/>
        <v>0</v>
      </c>
      <c r="M121" s="1">
        <f t="shared" si="14"/>
        <v>0</v>
      </c>
      <c r="N121" s="1">
        <f t="shared" si="18"/>
        <v>0</v>
      </c>
      <c r="O121" s="1">
        <f t="shared" si="19"/>
        <v>0</v>
      </c>
      <c r="P121" s="1">
        <f t="shared" si="20"/>
        <v>0</v>
      </c>
      <c r="Q121" s="1">
        <f t="shared" si="21"/>
        <v>0</v>
      </c>
      <c r="R121" s="1">
        <f t="shared" si="22"/>
        <v>0</v>
      </c>
      <c r="S121" s="1">
        <f t="shared" si="23"/>
        <v>0</v>
      </c>
      <c r="T121" s="1">
        <f t="shared" si="15"/>
        <v>0</v>
      </c>
      <c r="U121" s="1">
        <f t="shared" si="16"/>
        <v>0</v>
      </c>
      <c r="V121" s="1">
        <f t="shared" si="17"/>
        <v>0</v>
      </c>
    </row>
    <row r="122" spans="1:22">
      <c r="A122" s="5"/>
      <c r="B122" s="1"/>
      <c r="D122" s="1"/>
      <c r="G122" s="13"/>
      <c r="K122" s="1">
        <f t="shared" si="12"/>
        <v>0</v>
      </c>
      <c r="L122" s="1">
        <f t="shared" si="13"/>
        <v>0</v>
      </c>
      <c r="M122" s="1">
        <f t="shared" si="14"/>
        <v>0</v>
      </c>
      <c r="N122" s="1">
        <f t="shared" si="18"/>
        <v>0</v>
      </c>
      <c r="O122" s="1">
        <f t="shared" si="19"/>
        <v>0</v>
      </c>
      <c r="P122" s="1">
        <f t="shared" si="20"/>
        <v>0</v>
      </c>
      <c r="Q122" s="1">
        <f t="shared" si="21"/>
        <v>0</v>
      </c>
      <c r="R122" s="1">
        <f t="shared" si="22"/>
        <v>0</v>
      </c>
      <c r="S122" s="1">
        <f t="shared" si="23"/>
        <v>0</v>
      </c>
      <c r="T122" s="1">
        <f t="shared" si="15"/>
        <v>0</v>
      </c>
      <c r="U122" s="1">
        <f t="shared" si="16"/>
        <v>0</v>
      </c>
      <c r="V122" s="1">
        <f t="shared" si="17"/>
        <v>0</v>
      </c>
    </row>
    <row r="123" spans="1:22">
      <c r="A123" s="5"/>
      <c r="B123" s="1"/>
      <c r="D123" s="1"/>
      <c r="G123" s="13"/>
      <c r="K123" s="1">
        <f t="shared" si="12"/>
        <v>0</v>
      </c>
      <c r="L123" s="1">
        <f t="shared" si="13"/>
        <v>0</v>
      </c>
      <c r="M123" s="1">
        <f t="shared" si="14"/>
        <v>0</v>
      </c>
      <c r="N123" s="1">
        <f t="shared" si="18"/>
        <v>0</v>
      </c>
      <c r="O123" s="1">
        <f t="shared" si="19"/>
        <v>0</v>
      </c>
      <c r="P123" s="1">
        <f t="shared" si="20"/>
        <v>0</v>
      </c>
      <c r="Q123" s="1">
        <f t="shared" si="21"/>
        <v>0</v>
      </c>
      <c r="R123" s="1">
        <f t="shared" si="22"/>
        <v>0</v>
      </c>
      <c r="S123" s="1">
        <f t="shared" si="23"/>
        <v>0</v>
      </c>
      <c r="T123" s="1">
        <f t="shared" si="15"/>
        <v>0</v>
      </c>
      <c r="U123" s="1">
        <f t="shared" si="16"/>
        <v>0</v>
      </c>
      <c r="V123" s="1">
        <f t="shared" si="17"/>
        <v>0</v>
      </c>
    </row>
    <row r="124" spans="1:22">
      <c r="A124" s="5"/>
      <c r="B124" s="1"/>
      <c r="D124" s="1"/>
      <c r="G124" s="13"/>
      <c r="K124" s="1">
        <f t="shared" si="12"/>
        <v>0</v>
      </c>
      <c r="L124" s="1">
        <f t="shared" si="13"/>
        <v>0</v>
      </c>
      <c r="M124" s="1">
        <f t="shared" si="14"/>
        <v>0</v>
      </c>
      <c r="N124" s="1">
        <f t="shared" si="18"/>
        <v>0</v>
      </c>
      <c r="O124" s="1">
        <f t="shared" si="19"/>
        <v>0</v>
      </c>
      <c r="P124" s="1">
        <f t="shared" si="20"/>
        <v>0</v>
      </c>
      <c r="Q124" s="1">
        <f t="shared" si="21"/>
        <v>0</v>
      </c>
      <c r="R124" s="1">
        <f t="shared" si="22"/>
        <v>0</v>
      </c>
      <c r="S124" s="1">
        <f t="shared" si="23"/>
        <v>0</v>
      </c>
      <c r="T124" s="1">
        <f t="shared" si="15"/>
        <v>0</v>
      </c>
      <c r="U124" s="1">
        <f t="shared" si="16"/>
        <v>0</v>
      </c>
      <c r="V124" s="1">
        <f t="shared" si="17"/>
        <v>0</v>
      </c>
    </row>
    <row r="125" spans="1:22">
      <c r="A125" s="5"/>
      <c r="B125" s="1"/>
      <c r="D125" s="1"/>
      <c r="G125" s="13"/>
      <c r="K125" s="1">
        <f t="shared" si="12"/>
        <v>0</v>
      </c>
      <c r="L125" s="1">
        <f t="shared" si="13"/>
        <v>0</v>
      </c>
      <c r="M125" s="1">
        <f t="shared" si="14"/>
        <v>0</v>
      </c>
      <c r="N125" s="1">
        <f t="shared" si="18"/>
        <v>0</v>
      </c>
      <c r="O125" s="1">
        <f t="shared" si="19"/>
        <v>0</v>
      </c>
      <c r="P125" s="1">
        <f t="shared" si="20"/>
        <v>0</v>
      </c>
      <c r="Q125" s="1">
        <f t="shared" si="21"/>
        <v>0</v>
      </c>
      <c r="R125" s="1">
        <f t="shared" si="22"/>
        <v>0</v>
      </c>
      <c r="S125" s="1">
        <f t="shared" si="23"/>
        <v>0</v>
      </c>
      <c r="T125" s="1">
        <f t="shared" si="15"/>
        <v>0</v>
      </c>
      <c r="U125" s="1">
        <f t="shared" si="16"/>
        <v>0</v>
      </c>
      <c r="V125" s="1">
        <f t="shared" si="17"/>
        <v>0</v>
      </c>
    </row>
    <row r="126" spans="1:22">
      <c r="A126" s="5"/>
      <c r="B126" s="1"/>
      <c r="D126" s="1"/>
      <c r="G126" s="13"/>
      <c r="K126" s="1">
        <f t="shared" si="12"/>
        <v>0</v>
      </c>
      <c r="L126" s="1">
        <f t="shared" si="13"/>
        <v>0</v>
      </c>
      <c r="M126" s="1">
        <f t="shared" si="14"/>
        <v>0</v>
      </c>
      <c r="N126" s="1">
        <f t="shared" si="18"/>
        <v>0</v>
      </c>
      <c r="O126" s="1">
        <f t="shared" si="19"/>
        <v>0</v>
      </c>
      <c r="P126" s="1">
        <f t="shared" si="20"/>
        <v>0</v>
      </c>
      <c r="Q126" s="1">
        <f t="shared" si="21"/>
        <v>0</v>
      </c>
      <c r="R126" s="1">
        <f t="shared" si="22"/>
        <v>0</v>
      </c>
      <c r="S126" s="1">
        <f t="shared" si="23"/>
        <v>0</v>
      </c>
      <c r="T126" s="1">
        <f t="shared" si="15"/>
        <v>0</v>
      </c>
      <c r="U126" s="1">
        <f t="shared" si="16"/>
        <v>0</v>
      </c>
      <c r="V126" s="1">
        <f t="shared" si="17"/>
        <v>0</v>
      </c>
    </row>
    <row r="127" spans="1:22">
      <c r="A127" s="5"/>
      <c r="B127" s="1"/>
      <c r="D127" s="1"/>
      <c r="G127" s="13"/>
      <c r="K127" s="1">
        <f t="shared" si="12"/>
        <v>0</v>
      </c>
      <c r="L127" s="1">
        <f t="shared" si="13"/>
        <v>0</v>
      </c>
      <c r="M127" s="1">
        <f t="shared" si="14"/>
        <v>0</v>
      </c>
      <c r="N127" s="1">
        <f t="shared" si="18"/>
        <v>0</v>
      </c>
      <c r="O127" s="1">
        <f t="shared" si="19"/>
        <v>0</v>
      </c>
      <c r="P127" s="1">
        <f t="shared" si="20"/>
        <v>0</v>
      </c>
      <c r="Q127" s="1">
        <f t="shared" si="21"/>
        <v>0</v>
      </c>
      <c r="R127" s="1">
        <f t="shared" si="22"/>
        <v>0</v>
      </c>
      <c r="S127" s="1">
        <f t="shared" si="23"/>
        <v>0</v>
      </c>
      <c r="T127" s="1">
        <f t="shared" si="15"/>
        <v>0</v>
      </c>
      <c r="U127" s="1">
        <f t="shared" si="16"/>
        <v>0</v>
      </c>
      <c r="V127" s="1">
        <f t="shared" si="17"/>
        <v>0</v>
      </c>
    </row>
    <row r="128" spans="1:22">
      <c r="A128" s="5"/>
      <c r="B128" s="1"/>
      <c r="D128" s="1"/>
      <c r="G128" s="13"/>
      <c r="K128" s="1">
        <f t="shared" si="12"/>
        <v>0</v>
      </c>
      <c r="L128" s="1">
        <f t="shared" si="13"/>
        <v>0</v>
      </c>
      <c r="M128" s="1">
        <f t="shared" si="14"/>
        <v>0</v>
      </c>
      <c r="N128" s="1">
        <f t="shared" si="18"/>
        <v>0</v>
      </c>
      <c r="O128" s="1">
        <f t="shared" si="19"/>
        <v>0</v>
      </c>
      <c r="P128" s="1">
        <f t="shared" si="20"/>
        <v>0</v>
      </c>
      <c r="Q128" s="1">
        <f t="shared" si="21"/>
        <v>0</v>
      </c>
      <c r="R128" s="1">
        <f t="shared" si="22"/>
        <v>0</v>
      </c>
      <c r="S128" s="1">
        <f t="shared" si="23"/>
        <v>0</v>
      </c>
      <c r="T128" s="1">
        <f t="shared" si="15"/>
        <v>0</v>
      </c>
      <c r="U128" s="1">
        <f t="shared" si="16"/>
        <v>0</v>
      </c>
      <c r="V128" s="1">
        <f t="shared" si="17"/>
        <v>0</v>
      </c>
    </row>
    <row r="129" spans="1:22">
      <c r="A129" s="5"/>
      <c r="B129" s="1"/>
      <c r="D129" s="1"/>
      <c r="G129" s="13"/>
      <c r="K129" s="1">
        <f t="shared" si="12"/>
        <v>0</v>
      </c>
      <c r="L129" s="1">
        <f t="shared" si="13"/>
        <v>0</v>
      </c>
      <c r="M129" s="1">
        <f t="shared" si="14"/>
        <v>0</v>
      </c>
      <c r="N129" s="1">
        <f t="shared" si="18"/>
        <v>0</v>
      </c>
      <c r="O129" s="1">
        <f t="shared" si="19"/>
        <v>0</v>
      </c>
      <c r="P129" s="1">
        <f t="shared" si="20"/>
        <v>0</v>
      </c>
      <c r="Q129" s="1">
        <f t="shared" si="21"/>
        <v>0</v>
      </c>
      <c r="R129" s="1">
        <f t="shared" si="22"/>
        <v>0</v>
      </c>
      <c r="S129" s="1">
        <f t="shared" si="23"/>
        <v>0</v>
      </c>
      <c r="T129" s="1">
        <f t="shared" si="15"/>
        <v>0</v>
      </c>
      <c r="U129" s="1">
        <f t="shared" si="16"/>
        <v>0</v>
      </c>
      <c r="V129" s="1">
        <f t="shared" si="17"/>
        <v>0</v>
      </c>
    </row>
    <row r="130" spans="1:22">
      <c r="A130" s="5"/>
      <c r="B130" s="1"/>
      <c r="D130" s="1"/>
      <c r="G130" s="13"/>
      <c r="K130" s="1">
        <f t="shared" si="12"/>
        <v>0</v>
      </c>
      <c r="L130" s="1">
        <f t="shared" si="13"/>
        <v>0</v>
      </c>
      <c r="M130" s="1">
        <f t="shared" si="14"/>
        <v>0</v>
      </c>
      <c r="N130" s="1">
        <f t="shared" si="18"/>
        <v>0</v>
      </c>
      <c r="O130" s="1">
        <f t="shared" si="19"/>
        <v>0</v>
      </c>
      <c r="P130" s="1">
        <f t="shared" si="20"/>
        <v>0</v>
      </c>
      <c r="Q130" s="1">
        <f t="shared" si="21"/>
        <v>0</v>
      </c>
      <c r="R130" s="1">
        <f t="shared" si="22"/>
        <v>0</v>
      </c>
      <c r="S130" s="1">
        <f t="shared" si="23"/>
        <v>0</v>
      </c>
      <c r="T130" s="1">
        <f t="shared" si="15"/>
        <v>0</v>
      </c>
      <c r="U130" s="1">
        <f t="shared" si="16"/>
        <v>0</v>
      </c>
      <c r="V130" s="1">
        <f t="shared" si="17"/>
        <v>0</v>
      </c>
    </row>
    <row r="131" spans="1:22">
      <c r="A131" s="5"/>
      <c r="B131" s="1"/>
      <c r="D131" s="1"/>
      <c r="G131" s="13"/>
      <c r="K131" s="1">
        <f t="shared" ref="K131:K194" si="24">IF(E131="lojas",D131,0)</f>
        <v>0</v>
      </c>
      <c r="L131" s="1">
        <f t="shared" ref="L131:L180" si="25">IF(E131="lanhouse",D131,0)</f>
        <v>0</v>
      </c>
      <c r="M131" s="1">
        <f t="shared" ref="M131:M180" si="26">IF(E131="celular",D131,0)</f>
        <v>0</v>
      </c>
      <c r="N131" s="1">
        <f t="shared" si="18"/>
        <v>0</v>
      </c>
      <c r="O131" s="1">
        <f t="shared" si="19"/>
        <v>0</v>
      </c>
      <c r="P131" s="1">
        <f t="shared" si="20"/>
        <v>0</v>
      </c>
      <c r="Q131" s="1">
        <f t="shared" si="21"/>
        <v>0</v>
      </c>
      <c r="R131" s="1">
        <f t="shared" si="22"/>
        <v>0</v>
      </c>
      <c r="S131" s="1">
        <f t="shared" si="23"/>
        <v>0</v>
      </c>
      <c r="T131" s="1">
        <f t="shared" ref="T131:T151" si="27">IF(C131="pessoal",B131,0)</f>
        <v>0</v>
      </c>
      <c r="U131" s="1">
        <f t="shared" ref="U131:U194" si="28">IF(E131="dominios",D131,0)</f>
        <v>0</v>
      </c>
      <c r="V131" s="1">
        <f t="shared" ref="V131:V180" si="29">IF(C131="publicidade",B131,0)</f>
        <v>0</v>
      </c>
    </row>
    <row r="132" spans="1:22">
      <c r="A132" s="5"/>
      <c r="B132" s="1"/>
      <c r="D132" s="1"/>
      <c r="G132" s="13"/>
      <c r="K132" s="1">
        <f t="shared" si="24"/>
        <v>0</v>
      </c>
      <c r="L132" s="1">
        <f t="shared" si="25"/>
        <v>0</v>
      </c>
      <c r="M132" s="1">
        <f t="shared" si="26"/>
        <v>0</v>
      </c>
      <c r="N132" s="1">
        <f t="shared" ref="N132:N180" si="30">IF(F132="caixa",D132,0)</f>
        <v>0</v>
      </c>
      <c r="O132" s="1">
        <f t="shared" ref="O132:O180" si="31">IF(F132="bb",D132,0)</f>
        <v>0</v>
      </c>
      <c r="P132" s="1">
        <f t="shared" ref="P132:P180" si="32">IF(F132="bradesco",D132,0)</f>
        <v>0</v>
      </c>
      <c r="Q132" s="1">
        <f t="shared" ref="Q132:Q180" si="33">IF(F132="banco real",D132,0)</f>
        <v>0</v>
      </c>
      <c r="R132" s="1">
        <f t="shared" ref="R132:R180" si="34">IF(F132="itau",D132,0)</f>
        <v>0</v>
      </c>
      <c r="S132" s="1">
        <f t="shared" ref="S132:S180" si="35">IF(F132="pseg",D132,0)</f>
        <v>0</v>
      </c>
      <c r="T132" s="1">
        <f t="shared" si="27"/>
        <v>0</v>
      </c>
      <c r="U132" s="1">
        <f t="shared" si="28"/>
        <v>0</v>
      </c>
      <c r="V132" s="1">
        <f t="shared" si="29"/>
        <v>0</v>
      </c>
    </row>
    <row r="133" spans="1:22">
      <c r="A133" s="5"/>
      <c r="B133" s="1"/>
      <c r="D133" s="1"/>
      <c r="G133" s="13"/>
      <c r="K133" s="1">
        <f t="shared" si="24"/>
        <v>0</v>
      </c>
      <c r="L133" s="1">
        <f t="shared" si="25"/>
        <v>0</v>
      </c>
      <c r="M133" s="1">
        <f t="shared" si="26"/>
        <v>0</v>
      </c>
      <c r="N133" s="1">
        <f t="shared" si="30"/>
        <v>0</v>
      </c>
      <c r="O133" s="1">
        <f t="shared" si="31"/>
        <v>0</v>
      </c>
      <c r="P133" s="1">
        <f t="shared" si="32"/>
        <v>0</v>
      </c>
      <c r="Q133" s="1">
        <f t="shared" si="33"/>
        <v>0</v>
      </c>
      <c r="R133" s="1">
        <f t="shared" si="34"/>
        <v>0</v>
      </c>
      <c r="S133" s="1">
        <f t="shared" si="35"/>
        <v>0</v>
      </c>
      <c r="T133" s="1">
        <f t="shared" si="27"/>
        <v>0</v>
      </c>
      <c r="U133" s="1">
        <f t="shared" si="28"/>
        <v>0</v>
      </c>
      <c r="V133" s="1">
        <f t="shared" si="29"/>
        <v>0</v>
      </c>
    </row>
    <row r="134" spans="1:22">
      <c r="A134" s="5"/>
      <c r="B134" s="1"/>
      <c r="D134" s="1"/>
      <c r="G134" s="13"/>
      <c r="K134" s="1">
        <f t="shared" si="24"/>
        <v>0</v>
      </c>
      <c r="L134" s="1">
        <f t="shared" si="25"/>
        <v>0</v>
      </c>
      <c r="M134" s="1">
        <f t="shared" si="26"/>
        <v>0</v>
      </c>
      <c r="N134" s="1">
        <f t="shared" si="30"/>
        <v>0</v>
      </c>
      <c r="O134" s="1">
        <f t="shared" si="31"/>
        <v>0</v>
      </c>
      <c r="P134" s="1">
        <f t="shared" si="32"/>
        <v>0</v>
      </c>
      <c r="Q134" s="1">
        <f t="shared" si="33"/>
        <v>0</v>
      </c>
      <c r="R134" s="1">
        <f t="shared" si="34"/>
        <v>0</v>
      </c>
      <c r="S134" s="1">
        <f t="shared" si="35"/>
        <v>0</v>
      </c>
      <c r="T134" s="1">
        <f t="shared" si="27"/>
        <v>0</v>
      </c>
      <c r="U134" s="1">
        <f t="shared" si="28"/>
        <v>0</v>
      </c>
      <c r="V134" s="1">
        <f t="shared" si="29"/>
        <v>0</v>
      </c>
    </row>
    <row r="135" spans="1:22">
      <c r="A135" s="5"/>
      <c r="B135" s="1"/>
      <c r="D135" s="1"/>
      <c r="G135" s="13"/>
      <c r="K135" s="1">
        <f t="shared" si="24"/>
        <v>0</v>
      </c>
      <c r="L135" s="1">
        <f t="shared" si="25"/>
        <v>0</v>
      </c>
      <c r="M135" s="1">
        <f t="shared" si="26"/>
        <v>0</v>
      </c>
      <c r="N135" s="1">
        <f t="shared" si="30"/>
        <v>0</v>
      </c>
      <c r="O135" s="1">
        <f t="shared" si="31"/>
        <v>0</v>
      </c>
      <c r="P135" s="1">
        <f t="shared" si="32"/>
        <v>0</v>
      </c>
      <c r="Q135" s="1">
        <f t="shared" si="33"/>
        <v>0</v>
      </c>
      <c r="R135" s="1">
        <f t="shared" si="34"/>
        <v>0</v>
      </c>
      <c r="S135" s="1">
        <f t="shared" si="35"/>
        <v>0</v>
      </c>
      <c r="T135" s="1">
        <f t="shared" si="27"/>
        <v>0</v>
      </c>
      <c r="U135" s="1">
        <f t="shared" si="28"/>
        <v>0</v>
      </c>
      <c r="V135" s="1">
        <f t="shared" si="29"/>
        <v>0</v>
      </c>
    </row>
    <row r="136" spans="1:22">
      <c r="A136" s="5"/>
      <c r="B136" s="1"/>
      <c r="D136" s="1"/>
      <c r="G136" s="13"/>
      <c r="K136" s="1">
        <f t="shared" si="24"/>
        <v>0</v>
      </c>
      <c r="L136" s="1">
        <f t="shared" si="25"/>
        <v>0</v>
      </c>
      <c r="M136" s="1">
        <f t="shared" si="26"/>
        <v>0</v>
      </c>
      <c r="N136" s="1">
        <f t="shared" si="30"/>
        <v>0</v>
      </c>
      <c r="O136" s="1">
        <f t="shared" si="31"/>
        <v>0</v>
      </c>
      <c r="P136" s="1">
        <f t="shared" si="32"/>
        <v>0</v>
      </c>
      <c r="Q136" s="1">
        <f t="shared" si="33"/>
        <v>0</v>
      </c>
      <c r="R136" s="1">
        <f t="shared" si="34"/>
        <v>0</v>
      </c>
      <c r="S136" s="1">
        <f t="shared" si="35"/>
        <v>0</v>
      </c>
      <c r="T136" s="1">
        <f t="shared" si="27"/>
        <v>0</v>
      </c>
      <c r="U136" s="1">
        <f t="shared" si="28"/>
        <v>0</v>
      </c>
      <c r="V136" s="1">
        <f t="shared" si="29"/>
        <v>0</v>
      </c>
    </row>
    <row r="137" spans="1:22">
      <c r="A137" s="5"/>
      <c r="B137" s="1"/>
      <c r="D137" s="1"/>
      <c r="G137" s="13"/>
      <c r="K137" s="1">
        <f t="shared" si="24"/>
        <v>0</v>
      </c>
      <c r="L137" s="1">
        <f t="shared" si="25"/>
        <v>0</v>
      </c>
      <c r="M137" s="1">
        <f t="shared" si="26"/>
        <v>0</v>
      </c>
      <c r="N137" s="1">
        <f t="shared" si="30"/>
        <v>0</v>
      </c>
      <c r="O137" s="1">
        <f t="shared" si="31"/>
        <v>0</v>
      </c>
      <c r="P137" s="1">
        <f t="shared" si="32"/>
        <v>0</v>
      </c>
      <c r="Q137" s="1">
        <f t="shared" si="33"/>
        <v>0</v>
      </c>
      <c r="R137" s="1">
        <f t="shared" si="34"/>
        <v>0</v>
      </c>
      <c r="S137" s="1">
        <f t="shared" si="35"/>
        <v>0</v>
      </c>
      <c r="T137" s="1">
        <f t="shared" si="27"/>
        <v>0</v>
      </c>
      <c r="U137" s="1">
        <f t="shared" si="28"/>
        <v>0</v>
      </c>
      <c r="V137" s="1">
        <f t="shared" si="29"/>
        <v>0</v>
      </c>
    </row>
    <row r="138" spans="1:22">
      <c r="A138" s="5"/>
      <c r="B138" s="1"/>
      <c r="D138" s="1"/>
      <c r="G138" s="13"/>
      <c r="K138" s="1">
        <f t="shared" si="24"/>
        <v>0</v>
      </c>
      <c r="L138" s="1">
        <f t="shared" si="25"/>
        <v>0</v>
      </c>
      <c r="M138" s="1">
        <f t="shared" si="26"/>
        <v>0</v>
      </c>
      <c r="N138" s="1">
        <f t="shared" si="30"/>
        <v>0</v>
      </c>
      <c r="O138" s="1">
        <f t="shared" si="31"/>
        <v>0</v>
      </c>
      <c r="P138" s="1">
        <f t="shared" si="32"/>
        <v>0</v>
      </c>
      <c r="Q138" s="1">
        <f t="shared" si="33"/>
        <v>0</v>
      </c>
      <c r="R138" s="1">
        <f t="shared" si="34"/>
        <v>0</v>
      </c>
      <c r="S138" s="1">
        <f t="shared" si="35"/>
        <v>0</v>
      </c>
      <c r="T138" s="1">
        <f t="shared" si="27"/>
        <v>0</v>
      </c>
      <c r="U138" s="1">
        <f t="shared" si="28"/>
        <v>0</v>
      </c>
      <c r="V138" s="1">
        <f t="shared" si="29"/>
        <v>0</v>
      </c>
    </row>
    <row r="139" spans="1:22">
      <c r="A139" s="5"/>
      <c r="B139" s="1"/>
      <c r="D139" s="1"/>
      <c r="G139" s="13"/>
      <c r="K139" s="1">
        <f t="shared" si="24"/>
        <v>0</v>
      </c>
      <c r="L139" s="1">
        <f t="shared" si="25"/>
        <v>0</v>
      </c>
      <c r="M139" s="1">
        <f t="shared" si="26"/>
        <v>0</v>
      </c>
      <c r="N139" s="1">
        <f t="shared" si="30"/>
        <v>0</v>
      </c>
      <c r="O139" s="1">
        <f t="shared" si="31"/>
        <v>0</v>
      </c>
      <c r="P139" s="1">
        <f t="shared" si="32"/>
        <v>0</v>
      </c>
      <c r="Q139" s="1">
        <f t="shared" si="33"/>
        <v>0</v>
      </c>
      <c r="R139" s="1">
        <f t="shared" si="34"/>
        <v>0</v>
      </c>
      <c r="S139" s="1">
        <f t="shared" si="35"/>
        <v>0</v>
      </c>
      <c r="T139" s="1">
        <f t="shared" si="27"/>
        <v>0</v>
      </c>
      <c r="U139" s="1">
        <f t="shared" si="28"/>
        <v>0</v>
      </c>
      <c r="V139" s="1">
        <f t="shared" si="29"/>
        <v>0</v>
      </c>
    </row>
    <row r="140" spans="1:22">
      <c r="A140" s="5"/>
      <c r="B140" s="1"/>
      <c r="D140" s="1"/>
      <c r="G140" s="13"/>
      <c r="K140" s="1">
        <f t="shared" si="24"/>
        <v>0</v>
      </c>
      <c r="L140" s="1">
        <f t="shared" si="25"/>
        <v>0</v>
      </c>
      <c r="M140" s="1">
        <f t="shared" si="26"/>
        <v>0</v>
      </c>
      <c r="N140" s="1">
        <f t="shared" si="30"/>
        <v>0</v>
      </c>
      <c r="O140" s="1">
        <f t="shared" si="31"/>
        <v>0</v>
      </c>
      <c r="P140" s="1">
        <f t="shared" si="32"/>
        <v>0</v>
      </c>
      <c r="Q140" s="1">
        <f t="shared" si="33"/>
        <v>0</v>
      </c>
      <c r="R140" s="1">
        <f t="shared" si="34"/>
        <v>0</v>
      </c>
      <c r="S140" s="1">
        <f t="shared" si="35"/>
        <v>0</v>
      </c>
      <c r="T140" s="1">
        <f t="shared" si="27"/>
        <v>0</v>
      </c>
      <c r="U140" s="1">
        <f t="shared" si="28"/>
        <v>0</v>
      </c>
      <c r="V140" s="1">
        <f t="shared" si="29"/>
        <v>0</v>
      </c>
    </row>
    <row r="141" spans="1:22">
      <c r="A141" s="5"/>
      <c r="B141" s="1"/>
      <c r="D141" s="1"/>
      <c r="K141" s="1">
        <f t="shared" si="24"/>
        <v>0</v>
      </c>
      <c r="L141" s="1">
        <f t="shared" si="25"/>
        <v>0</v>
      </c>
      <c r="M141" s="1">
        <f t="shared" si="26"/>
        <v>0</v>
      </c>
      <c r="N141" s="1">
        <f t="shared" si="30"/>
        <v>0</v>
      </c>
      <c r="O141" s="1">
        <f t="shared" si="31"/>
        <v>0</v>
      </c>
      <c r="P141" s="1">
        <f t="shared" si="32"/>
        <v>0</v>
      </c>
      <c r="Q141" s="1">
        <f t="shared" si="33"/>
        <v>0</v>
      </c>
      <c r="R141" s="1">
        <f t="shared" si="34"/>
        <v>0</v>
      </c>
      <c r="S141" s="1">
        <f t="shared" si="35"/>
        <v>0</v>
      </c>
      <c r="T141" s="1">
        <f t="shared" si="27"/>
        <v>0</v>
      </c>
      <c r="U141" s="1">
        <f t="shared" si="28"/>
        <v>0</v>
      </c>
      <c r="V141" s="1">
        <f t="shared" si="29"/>
        <v>0</v>
      </c>
    </row>
    <row r="142" spans="1:22">
      <c r="A142" s="5"/>
      <c r="B142" s="1"/>
      <c r="D142" s="1"/>
      <c r="K142" s="1">
        <f t="shared" si="24"/>
        <v>0</v>
      </c>
      <c r="L142" s="1">
        <f t="shared" si="25"/>
        <v>0</v>
      </c>
      <c r="M142" s="1">
        <f t="shared" si="26"/>
        <v>0</v>
      </c>
      <c r="N142" s="1">
        <f t="shared" si="30"/>
        <v>0</v>
      </c>
      <c r="O142" s="1">
        <f t="shared" si="31"/>
        <v>0</v>
      </c>
      <c r="P142" s="1">
        <f t="shared" si="32"/>
        <v>0</v>
      </c>
      <c r="Q142" s="1">
        <f t="shared" si="33"/>
        <v>0</v>
      </c>
      <c r="R142" s="1">
        <f t="shared" si="34"/>
        <v>0</v>
      </c>
      <c r="S142" s="1">
        <f t="shared" si="35"/>
        <v>0</v>
      </c>
      <c r="T142" s="1">
        <f t="shared" si="27"/>
        <v>0</v>
      </c>
      <c r="U142" s="1">
        <f t="shared" si="28"/>
        <v>0</v>
      </c>
      <c r="V142" s="1">
        <f t="shared" si="29"/>
        <v>0</v>
      </c>
    </row>
    <row r="143" spans="1:22">
      <c r="A143" s="5"/>
      <c r="B143" s="1"/>
      <c r="D143" s="1"/>
      <c r="K143" s="1">
        <f t="shared" si="24"/>
        <v>0</v>
      </c>
      <c r="L143" s="1">
        <f t="shared" si="25"/>
        <v>0</v>
      </c>
      <c r="M143" s="1">
        <f t="shared" si="26"/>
        <v>0</v>
      </c>
      <c r="N143" s="1">
        <f t="shared" si="30"/>
        <v>0</v>
      </c>
      <c r="O143" s="1">
        <f t="shared" si="31"/>
        <v>0</v>
      </c>
      <c r="P143" s="1">
        <f t="shared" si="32"/>
        <v>0</v>
      </c>
      <c r="Q143" s="1">
        <f t="shared" si="33"/>
        <v>0</v>
      </c>
      <c r="R143" s="1">
        <f t="shared" si="34"/>
        <v>0</v>
      </c>
      <c r="S143" s="1">
        <f t="shared" si="35"/>
        <v>0</v>
      </c>
      <c r="T143" s="1">
        <f t="shared" si="27"/>
        <v>0</v>
      </c>
      <c r="U143" s="1">
        <f t="shared" si="28"/>
        <v>0</v>
      </c>
      <c r="V143" s="1">
        <f t="shared" si="29"/>
        <v>0</v>
      </c>
    </row>
    <row r="144" spans="1:22">
      <c r="A144" s="5"/>
      <c r="B144" s="1"/>
      <c r="D144" s="1"/>
      <c r="K144" s="1">
        <f t="shared" si="24"/>
        <v>0</v>
      </c>
      <c r="L144" s="1">
        <f t="shared" si="25"/>
        <v>0</v>
      </c>
      <c r="M144" s="1">
        <f t="shared" si="26"/>
        <v>0</v>
      </c>
      <c r="N144" s="1">
        <f t="shared" si="30"/>
        <v>0</v>
      </c>
      <c r="O144" s="1">
        <f t="shared" si="31"/>
        <v>0</v>
      </c>
      <c r="P144" s="1">
        <f t="shared" si="32"/>
        <v>0</v>
      </c>
      <c r="Q144" s="1">
        <f t="shared" si="33"/>
        <v>0</v>
      </c>
      <c r="R144" s="1">
        <f t="shared" si="34"/>
        <v>0</v>
      </c>
      <c r="S144" s="1">
        <f t="shared" si="35"/>
        <v>0</v>
      </c>
      <c r="T144" s="1">
        <f t="shared" si="27"/>
        <v>0</v>
      </c>
      <c r="U144" s="1">
        <f t="shared" si="28"/>
        <v>0</v>
      </c>
      <c r="V144" s="1">
        <f t="shared" si="29"/>
        <v>0</v>
      </c>
    </row>
    <row r="145" spans="1:22">
      <c r="A145" s="5"/>
      <c r="B145" s="1"/>
      <c r="D145" s="1"/>
      <c r="K145" s="1">
        <f t="shared" si="24"/>
        <v>0</v>
      </c>
      <c r="L145" s="1">
        <f t="shared" si="25"/>
        <v>0</v>
      </c>
      <c r="M145" s="1">
        <f t="shared" si="26"/>
        <v>0</v>
      </c>
      <c r="N145" s="1">
        <f t="shared" si="30"/>
        <v>0</v>
      </c>
      <c r="O145" s="1">
        <f t="shared" si="31"/>
        <v>0</v>
      </c>
      <c r="P145" s="1">
        <f t="shared" si="32"/>
        <v>0</v>
      </c>
      <c r="Q145" s="1">
        <f t="shared" si="33"/>
        <v>0</v>
      </c>
      <c r="R145" s="1">
        <f t="shared" si="34"/>
        <v>0</v>
      </c>
      <c r="S145" s="1">
        <f t="shared" si="35"/>
        <v>0</v>
      </c>
      <c r="T145" s="1">
        <f t="shared" si="27"/>
        <v>0</v>
      </c>
      <c r="U145" s="1">
        <f t="shared" si="28"/>
        <v>0</v>
      </c>
      <c r="V145" s="1">
        <f t="shared" si="29"/>
        <v>0</v>
      </c>
    </row>
    <row r="146" spans="1:22">
      <c r="A146" s="5"/>
      <c r="B146" s="1"/>
      <c r="D146" s="1"/>
      <c r="K146" s="1">
        <f t="shared" si="24"/>
        <v>0</v>
      </c>
      <c r="L146" s="1">
        <f t="shared" si="25"/>
        <v>0</v>
      </c>
      <c r="M146" s="1">
        <f t="shared" si="26"/>
        <v>0</v>
      </c>
      <c r="N146" s="1">
        <f t="shared" si="30"/>
        <v>0</v>
      </c>
      <c r="O146" s="1">
        <f t="shared" si="31"/>
        <v>0</v>
      </c>
      <c r="P146" s="1">
        <f t="shared" si="32"/>
        <v>0</v>
      </c>
      <c r="Q146" s="1">
        <f t="shared" si="33"/>
        <v>0</v>
      </c>
      <c r="R146" s="1">
        <f t="shared" si="34"/>
        <v>0</v>
      </c>
      <c r="S146" s="1">
        <f t="shared" si="35"/>
        <v>0</v>
      </c>
      <c r="T146" s="1">
        <f t="shared" si="27"/>
        <v>0</v>
      </c>
      <c r="U146" s="1">
        <f t="shared" si="28"/>
        <v>0</v>
      </c>
      <c r="V146" s="1">
        <f t="shared" si="29"/>
        <v>0</v>
      </c>
    </row>
    <row r="147" spans="1:22">
      <c r="A147" s="5"/>
      <c r="B147" s="1"/>
      <c r="D147" s="1"/>
      <c r="K147" s="1">
        <f t="shared" si="24"/>
        <v>0</v>
      </c>
      <c r="L147" s="1">
        <f t="shared" si="25"/>
        <v>0</v>
      </c>
      <c r="M147" s="1">
        <f t="shared" si="26"/>
        <v>0</v>
      </c>
      <c r="N147" s="1">
        <f t="shared" si="30"/>
        <v>0</v>
      </c>
      <c r="O147" s="1">
        <f t="shared" si="31"/>
        <v>0</v>
      </c>
      <c r="P147" s="1">
        <f t="shared" si="32"/>
        <v>0</v>
      </c>
      <c r="Q147" s="1">
        <f t="shared" si="33"/>
        <v>0</v>
      </c>
      <c r="R147" s="1">
        <f t="shared" si="34"/>
        <v>0</v>
      </c>
      <c r="S147" s="1">
        <f t="shared" si="35"/>
        <v>0</v>
      </c>
      <c r="T147" s="1">
        <f t="shared" si="27"/>
        <v>0</v>
      </c>
      <c r="U147" s="1">
        <f t="shared" si="28"/>
        <v>0</v>
      </c>
      <c r="V147" s="1">
        <f t="shared" si="29"/>
        <v>0</v>
      </c>
    </row>
    <row r="148" spans="1:22">
      <c r="A148" s="5"/>
      <c r="B148" s="1"/>
      <c r="D148" s="1"/>
      <c r="K148" s="1">
        <f t="shared" si="24"/>
        <v>0</v>
      </c>
      <c r="L148" s="1">
        <f t="shared" si="25"/>
        <v>0</v>
      </c>
      <c r="M148" s="1">
        <f t="shared" si="26"/>
        <v>0</v>
      </c>
      <c r="N148" s="1">
        <f t="shared" si="30"/>
        <v>0</v>
      </c>
      <c r="O148" s="1">
        <f t="shared" si="31"/>
        <v>0</v>
      </c>
      <c r="P148" s="1">
        <f t="shared" si="32"/>
        <v>0</v>
      </c>
      <c r="Q148" s="1">
        <f t="shared" si="33"/>
        <v>0</v>
      </c>
      <c r="R148" s="1">
        <f t="shared" si="34"/>
        <v>0</v>
      </c>
      <c r="S148" s="1">
        <f t="shared" si="35"/>
        <v>0</v>
      </c>
      <c r="T148" s="1">
        <f t="shared" si="27"/>
        <v>0</v>
      </c>
      <c r="U148" s="1">
        <f t="shared" si="28"/>
        <v>0</v>
      </c>
      <c r="V148" s="1">
        <f t="shared" si="29"/>
        <v>0</v>
      </c>
    </row>
    <row r="149" spans="1:22">
      <c r="A149" s="5"/>
      <c r="B149" s="1"/>
      <c r="D149" s="1"/>
      <c r="K149" s="1">
        <f t="shared" si="24"/>
        <v>0</v>
      </c>
      <c r="L149" s="1">
        <f t="shared" si="25"/>
        <v>0</v>
      </c>
      <c r="M149" s="1">
        <f t="shared" si="26"/>
        <v>0</v>
      </c>
      <c r="N149" s="1">
        <f t="shared" si="30"/>
        <v>0</v>
      </c>
      <c r="O149" s="1">
        <f t="shared" si="31"/>
        <v>0</v>
      </c>
      <c r="P149" s="1">
        <f t="shared" si="32"/>
        <v>0</v>
      </c>
      <c r="Q149" s="1">
        <f t="shared" si="33"/>
        <v>0</v>
      </c>
      <c r="R149" s="1">
        <f t="shared" si="34"/>
        <v>0</v>
      </c>
      <c r="S149" s="1">
        <f t="shared" si="35"/>
        <v>0</v>
      </c>
      <c r="T149" s="1">
        <f t="shared" si="27"/>
        <v>0</v>
      </c>
      <c r="U149" s="1">
        <f t="shared" si="28"/>
        <v>0</v>
      </c>
      <c r="V149" s="1">
        <f t="shared" si="29"/>
        <v>0</v>
      </c>
    </row>
    <row r="150" spans="1:22">
      <c r="A150" s="5"/>
      <c r="B150" s="1"/>
      <c r="D150" s="1"/>
      <c r="K150" s="1">
        <f t="shared" si="24"/>
        <v>0</v>
      </c>
      <c r="L150" s="1">
        <f t="shared" si="25"/>
        <v>0</v>
      </c>
      <c r="M150" s="1">
        <f t="shared" si="26"/>
        <v>0</v>
      </c>
      <c r="N150" s="1">
        <f t="shared" si="30"/>
        <v>0</v>
      </c>
      <c r="O150" s="1">
        <f t="shared" si="31"/>
        <v>0</v>
      </c>
      <c r="P150" s="1">
        <f t="shared" si="32"/>
        <v>0</v>
      </c>
      <c r="Q150" s="1">
        <f t="shared" si="33"/>
        <v>0</v>
      </c>
      <c r="R150" s="1">
        <f t="shared" si="34"/>
        <v>0</v>
      </c>
      <c r="S150" s="1">
        <f t="shared" si="35"/>
        <v>0</v>
      </c>
      <c r="T150" s="1">
        <f t="shared" si="27"/>
        <v>0</v>
      </c>
      <c r="U150" s="1">
        <f t="shared" si="28"/>
        <v>0</v>
      </c>
      <c r="V150" s="1">
        <f t="shared" si="29"/>
        <v>0</v>
      </c>
    </row>
    <row r="151" spans="1:22">
      <c r="A151" s="5"/>
      <c r="B151" s="1"/>
      <c r="D151" s="1"/>
      <c r="K151" s="1">
        <f t="shared" si="24"/>
        <v>0</v>
      </c>
      <c r="L151" s="1">
        <f t="shared" si="25"/>
        <v>0</v>
      </c>
      <c r="M151" s="1">
        <f t="shared" si="26"/>
        <v>0</v>
      </c>
      <c r="N151" s="1">
        <f t="shared" si="30"/>
        <v>0</v>
      </c>
      <c r="O151" s="1">
        <f t="shared" si="31"/>
        <v>0</v>
      </c>
      <c r="P151" s="1">
        <f t="shared" si="32"/>
        <v>0</v>
      </c>
      <c r="Q151" s="1">
        <f t="shared" si="33"/>
        <v>0</v>
      </c>
      <c r="R151" s="1">
        <f t="shared" si="34"/>
        <v>0</v>
      </c>
      <c r="S151" s="1">
        <f t="shared" si="35"/>
        <v>0</v>
      </c>
      <c r="T151" s="1">
        <f t="shared" si="27"/>
        <v>0</v>
      </c>
      <c r="U151" s="1">
        <f t="shared" si="28"/>
        <v>0</v>
      </c>
      <c r="V151" s="1">
        <f t="shared" si="29"/>
        <v>0</v>
      </c>
    </row>
    <row r="152" spans="1:22">
      <c r="A152" s="5"/>
      <c r="B152" s="1"/>
      <c r="D152" s="1"/>
      <c r="K152" s="1">
        <f t="shared" si="24"/>
        <v>0</v>
      </c>
      <c r="L152" s="1">
        <f t="shared" si="25"/>
        <v>0</v>
      </c>
      <c r="M152" s="1">
        <f t="shared" si="26"/>
        <v>0</v>
      </c>
      <c r="N152" s="1">
        <f t="shared" si="30"/>
        <v>0</v>
      </c>
      <c r="O152" s="1">
        <f t="shared" si="31"/>
        <v>0</v>
      </c>
      <c r="P152" s="1">
        <f t="shared" si="32"/>
        <v>0</v>
      </c>
      <c r="Q152" s="1">
        <f t="shared" si="33"/>
        <v>0</v>
      </c>
      <c r="R152" s="1">
        <f t="shared" si="34"/>
        <v>0</v>
      </c>
      <c r="S152" s="1">
        <f t="shared" si="35"/>
        <v>0</v>
      </c>
      <c r="U152" s="1">
        <f t="shared" si="28"/>
        <v>0</v>
      </c>
      <c r="V152" s="1">
        <f t="shared" si="29"/>
        <v>0</v>
      </c>
    </row>
    <row r="153" spans="1:22">
      <c r="A153" s="5"/>
      <c r="B153" s="1"/>
      <c r="D153" s="1"/>
      <c r="K153" s="1">
        <f t="shared" si="24"/>
        <v>0</v>
      </c>
      <c r="L153" s="1">
        <f t="shared" si="25"/>
        <v>0</v>
      </c>
      <c r="M153" s="1">
        <f t="shared" si="26"/>
        <v>0</v>
      </c>
      <c r="N153" s="1">
        <f t="shared" si="30"/>
        <v>0</v>
      </c>
      <c r="O153" s="1">
        <f t="shared" si="31"/>
        <v>0</v>
      </c>
      <c r="P153" s="1">
        <f t="shared" si="32"/>
        <v>0</v>
      </c>
      <c r="Q153" s="1">
        <f t="shared" si="33"/>
        <v>0</v>
      </c>
      <c r="R153" s="1">
        <f t="shared" si="34"/>
        <v>0</v>
      </c>
      <c r="S153" s="1">
        <f t="shared" si="35"/>
        <v>0</v>
      </c>
      <c r="U153" s="1">
        <f t="shared" si="28"/>
        <v>0</v>
      </c>
      <c r="V153" s="1">
        <f t="shared" si="29"/>
        <v>0</v>
      </c>
    </row>
    <row r="154" spans="1:22">
      <c r="A154" s="5"/>
      <c r="B154" s="1"/>
      <c r="D154" s="1"/>
      <c r="K154" s="1">
        <f t="shared" si="24"/>
        <v>0</v>
      </c>
      <c r="L154" s="1">
        <f t="shared" si="25"/>
        <v>0</v>
      </c>
      <c r="M154" s="1">
        <f t="shared" si="26"/>
        <v>0</v>
      </c>
      <c r="N154" s="1">
        <f t="shared" si="30"/>
        <v>0</v>
      </c>
      <c r="O154" s="1">
        <f t="shared" si="31"/>
        <v>0</v>
      </c>
      <c r="P154" s="1">
        <f t="shared" si="32"/>
        <v>0</v>
      </c>
      <c r="Q154" s="1">
        <f t="shared" si="33"/>
        <v>0</v>
      </c>
      <c r="R154" s="1">
        <f t="shared" si="34"/>
        <v>0</v>
      </c>
      <c r="S154" s="1">
        <f t="shared" si="35"/>
        <v>0</v>
      </c>
      <c r="U154" s="1">
        <f t="shared" si="28"/>
        <v>0</v>
      </c>
      <c r="V154" s="1">
        <f t="shared" si="29"/>
        <v>0</v>
      </c>
    </row>
    <row r="155" spans="1:22">
      <c r="A155" s="5"/>
      <c r="B155" s="1"/>
      <c r="D155" s="1"/>
      <c r="K155" s="1">
        <f t="shared" si="24"/>
        <v>0</v>
      </c>
      <c r="L155" s="1">
        <f t="shared" si="25"/>
        <v>0</v>
      </c>
      <c r="M155" s="1">
        <f t="shared" si="26"/>
        <v>0</v>
      </c>
      <c r="N155" s="1">
        <f t="shared" si="30"/>
        <v>0</v>
      </c>
      <c r="O155" s="1">
        <f t="shared" si="31"/>
        <v>0</v>
      </c>
      <c r="P155" s="1">
        <f t="shared" si="32"/>
        <v>0</v>
      </c>
      <c r="Q155" s="1">
        <f t="shared" si="33"/>
        <v>0</v>
      </c>
      <c r="R155" s="1">
        <f t="shared" si="34"/>
        <v>0</v>
      </c>
      <c r="S155" s="1">
        <f t="shared" si="35"/>
        <v>0</v>
      </c>
      <c r="U155" s="1">
        <f t="shared" si="28"/>
        <v>0</v>
      </c>
      <c r="V155" s="1">
        <f t="shared" si="29"/>
        <v>0</v>
      </c>
    </row>
    <row r="156" spans="1:22">
      <c r="A156" s="5"/>
      <c r="B156" s="1"/>
      <c r="D156" s="1"/>
      <c r="K156" s="1">
        <f t="shared" si="24"/>
        <v>0</v>
      </c>
      <c r="L156" s="1">
        <f t="shared" si="25"/>
        <v>0</v>
      </c>
      <c r="M156" s="1">
        <f t="shared" si="26"/>
        <v>0</v>
      </c>
      <c r="N156" s="1">
        <f t="shared" si="30"/>
        <v>0</v>
      </c>
      <c r="O156" s="1">
        <f t="shared" si="31"/>
        <v>0</v>
      </c>
      <c r="P156" s="1">
        <f t="shared" si="32"/>
        <v>0</v>
      </c>
      <c r="Q156" s="1">
        <f t="shared" si="33"/>
        <v>0</v>
      </c>
      <c r="R156" s="1">
        <f t="shared" si="34"/>
        <v>0</v>
      </c>
      <c r="S156" s="1">
        <f t="shared" si="35"/>
        <v>0</v>
      </c>
      <c r="U156" s="1">
        <f t="shared" si="28"/>
        <v>0</v>
      </c>
      <c r="V156" s="1">
        <f t="shared" si="29"/>
        <v>0</v>
      </c>
    </row>
    <row r="157" spans="1:22">
      <c r="A157" s="5"/>
      <c r="B157" s="1"/>
      <c r="D157" s="1"/>
      <c r="K157" s="1">
        <f t="shared" si="24"/>
        <v>0</v>
      </c>
      <c r="L157" s="1">
        <f t="shared" si="25"/>
        <v>0</v>
      </c>
      <c r="M157" s="1">
        <f t="shared" si="26"/>
        <v>0</v>
      </c>
      <c r="N157" s="1">
        <f t="shared" si="30"/>
        <v>0</v>
      </c>
      <c r="O157" s="1">
        <f t="shared" si="31"/>
        <v>0</v>
      </c>
      <c r="P157" s="1">
        <f t="shared" si="32"/>
        <v>0</v>
      </c>
      <c r="Q157" s="1">
        <f t="shared" si="33"/>
        <v>0</v>
      </c>
      <c r="R157" s="1">
        <f t="shared" si="34"/>
        <v>0</v>
      </c>
      <c r="S157" s="1">
        <f t="shared" si="35"/>
        <v>0</v>
      </c>
      <c r="U157" s="1">
        <f t="shared" si="28"/>
        <v>0</v>
      </c>
      <c r="V157" s="1">
        <f t="shared" si="29"/>
        <v>0</v>
      </c>
    </row>
    <row r="158" spans="1:22">
      <c r="A158" s="5"/>
      <c r="B158" s="1"/>
      <c r="D158" s="1"/>
      <c r="K158" s="1">
        <f t="shared" si="24"/>
        <v>0</v>
      </c>
      <c r="L158" s="1">
        <f t="shared" si="25"/>
        <v>0</v>
      </c>
      <c r="M158" s="1">
        <f t="shared" si="26"/>
        <v>0</v>
      </c>
      <c r="N158" s="1">
        <f t="shared" si="30"/>
        <v>0</v>
      </c>
      <c r="O158" s="1">
        <f t="shared" si="31"/>
        <v>0</v>
      </c>
      <c r="P158" s="1">
        <f t="shared" si="32"/>
        <v>0</v>
      </c>
      <c r="Q158" s="1">
        <f t="shared" si="33"/>
        <v>0</v>
      </c>
      <c r="R158" s="1">
        <f t="shared" si="34"/>
        <v>0</v>
      </c>
      <c r="S158" s="1">
        <f t="shared" si="35"/>
        <v>0</v>
      </c>
      <c r="U158" s="1">
        <f t="shared" si="28"/>
        <v>0</v>
      </c>
      <c r="V158" s="1">
        <f t="shared" si="29"/>
        <v>0</v>
      </c>
    </row>
    <row r="159" spans="1:22">
      <c r="A159" s="5"/>
      <c r="B159" s="1"/>
      <c r="D159" s="1"/>
      <c r="K159" s="1">
        <f t="shared" si="24"/>
        <v>0</v>
      </c>
      <c r="L159" s="1">
        <f t="shared" si="25"/>
        <v>0</v>
      </c>
      <c r="M159" s="1">
        <f t="shared" si="26"/>
        <v>0</v>
      </c>
      <c r="N159" s="1">
        <f t="shared" si="30"/>
        <v>0</v>
      </c>
      <c r="O159" s="1">
        <f t="shared" si="31"/>
        <v>0</v>
      </c>
      <c r="P159" s="1">
        <f t="shared" si="32"/>
        <v>0</v>
      </c>
      <c r="Q159" s="1">
        <f t="shared" si="33"/>
        <v>0</v>
      </c>
      <c r="R159" s="1">
        <f t="shared" si="34"/>
        <v>0</v>
      </c>
      <c r="S159" s="1">
        <f t="shared" si="35"/>
        <v>0</v>
      </c>
      <c r="U159" s="1">
        <f t="shared" si="28"/>
        <v>0</v>
      </c>
      <c r="V159" s="1">
        <f t="shared" si="29"/>
        <v>0</v>
      </c>
    </row>
    <row r="160" spans="1:22">
      <c r="A160" s="5"/>
      <c r="B160" s="1"/>
      <c r="D160" s="1"/>
      <c r="K160" s="1">
        <f t="shared" si="24"/>
        <v>0</v>
      </c>
      <c r="L160" s="1">
        <f t="shared" si="25"/>
        <v>0</v>
      </c>
      <c r="M160" s="1">
        <f t="shared" si="26"/>
        <v>0</v>
      </c>
      <c r="N160" s="1">
        <f t="shared" si="30"/>
        <v>0</v>
      </c>
      <c r="O160" s="1">
        <f t="shared" si="31"/>
        <v>0</v>
      </c>
      <c r="P160" s="1">
        <f t="shared" si="32"/>
        <v>0</v>
      </c>
      <c r="Q160" s="1">
        <f t="shared" si="33"/>
        <v>0</v>
      </c>
      <c r="R160" s="1">
        <f t="shared" si="34"/>
        <v>0</v>
      </c>
      <c r="S160" s="1">
        <f t="shared" si="35"/>
        <v>0</v>
      </c>
      <c r="U160" s="1">
        <f t="shared" si="28"/>
        <v>0</v>
      </c>
      <c r="V160" s="1">
        <f t="shared" si="29"/>
        <v>0</v>
      </c>
    </row>
    <row r="161" spans="1:22">
      <c r="A161" s="5"/>
      <c r="B161" s="1"/>
      <c r="D161" s="1"/>
      <c r="K161" s="1">
        <f t="shared" si="24"/>
        <v>0</v>
      </c>
      <c r="L161" s="1">
        <f t="shared" si="25"/>
        <v>0</v>
      </c>
      <c r="M161" s="1">
        <f t="shared" si="26"/>
        <v>0</v>
      </c>
      <c r="N161" s="1">
        <f t="shared" si="30"/>
        <v>0</v>
      </c>
      <c r="O161" s="1">
        <f t="shared" si="31"/>
        <v>0</v>
      </c>
      <c r="P161" s="1">
        <f t="shared" si="32"/>
        <v>0</v>
      </c>
      <c r="Q161" s="1">
        <f t="shared" si="33"/>
        <v>0</v>
      </c>
      <c r="R161" s="1">
        <f t="shared" si="34"/>
        <v>0</v>
      </c>
      <c r="S161" s="1">
        <f t="shared" si="35"/>
        <v>0</v>
      </c>
      <c r="U161" s="1">
        <f t="shared" si="28"/>
        <v>0</v>
      </c>
      <c r="V161" s="1">
        <f t="shared" si="29"/>
        <v>0</v>
      </c>
    </row>
    <row r="162" spans="1:22">
      <c r="A162" s="5"/>
      <c r="B162" s="1"/>
      <c r="D162" s="1"/>
      <c r="K162" s="1">
        <f t="shared" si="24"/>
        <v>0</v>
      </c>
      <c r="L162" s="1">
        <f t="shared" si="25"/>
        <v>0</v>
      </c>
      <c r="M162" s="1">
        <f t="shared" si="26"/>
        <v>0</v>
      </c>
      <c r="N162" s="1">
        <f t="shared" si="30"/>
        <v>0</v>
      </c>
      <c r="O162" s="1">
        <f t="shared" si="31"/>
        <v>0</v>
      </c>
      <c r="P162" s="1">
        <f t="shared" si="32"/>
        <v>0</v>
      </c>
      <c r="Q162" s="1">
        <f t="shared" si="33"/>
        <v>0</v>
      </c>
      <c r="R162" s="1">
        <f t="shared" si="34"/>
        <v>0</v>
      </c>
      <c r="S162" s="1">
        <f t="shared" si="35"/>
        <v>0</v>
      </c>
      <c r="U162" s="1">
        <f t="shared" si="28"/>
        <v>0</v>
      </c>
      <c r="V162" s="1">
        <f t="shared" si="29"/>
        <v>0</v>
      </c>
    </row>
    <row r="163" spans="1:22">
      <c r="A163" s="5"/>
      <c r="B163" s="1"/>
      <c r="D163" s="1"/>
      <c r="K163" s="1">
        <f t="shared" si="24"/>
        <v>0</v>
      </c>
      <c r="L163" s="1">
        <f t="shared" si="25"/>
        <v>0</v>
      </c>
      <c r="M163" s="1">
        <f t="shared" si="26"/>
        <v>0</v>
      </c>
      <c r="N163" s="1">
        <f t="shared" si="30"/>
        <v>0</v>
      </c>
      <c r="O163" s="1">
        <f t="shared" si="31"/>
        <v>0</v>
      </c>
      <c r="P163" s="1">
        <f t="shared" si="32"/>
        <v>0</v>
      </c>
      <c r="Q163" s="1">
        <f t="shared" si="33"/>
        <v>0</v>
      </c>
      <c r="R163" s="1">
        <f t="shared" si="34"/>
        <v>0</v>
      </c>
      <c r="S163" s="1">
        <f t="shared" si="35"/>
        <v>0</v>
      </c>
      <c r="U163" s="1">
        <f t="shared" si="28"/>
        <v>0</v>
      </c>
      <c r="V163" s="1">
        <f t="shared" si="29"/>
        <v>0</v>
      </c>
    </row>
    <row r="164" spans="1:22">
      <c r="A164" s="5"/>
      <c r="B164" s="1"/>
      <c r="D164" s="1"/>
      <c r="K164" s="1">
        <f t="shared" si="24"/>
        <v>0</v>
      </c>
      <c r="L164" s="1">
        <f t="shared" si="25"/>
        <v>0</v>
      </c>
      <c r="M164" s="1">
        <f t="shared" si="26"/>
        <v>0</v>
      </c>
      <c r="N164" s="1">
        <f t="shared" si="30"/>
        <v>0</v>
      </c>
      <c r="O164" s="1">
        <f t="shared" si="31"/>
        <v>0</v>
      </c>
      <c r="P164" s="1">
        <f t="shared" si="32"/>
        <v>0</v>
      </c>
      <c r="Q164" s="1">
        <f t="shared" si="33"/>
        <v>0</v>
      </c>
      <c r="R164" s="1">
        <f t="shared" si="34"/>
        <v>0</v>
      </c>
      <c r="S164" s="1">
        <f t="shared" si="35"/>
        <v>0</v>
      </c>
      <c r="U164" s="1">
        <f t="shared" si="28"/>
        <v>0</v>
      </c>
      <c r="V164" s="1">
        <f t="shared" si="29"/>
        <v>0</v>
      </c>
    </row>
    <row r="165" spans="1:22">
      <c r="A165" s="5"/>
      <c r="B165" s="1"/>
      <c r="D165" s="1"/>
      <c r="K165" s="1">
        <f t="shared" si="24"/>
        <v>0</v>
      </c>
      <c r="L165" s="1">
        <f t="shared" si="25"/>
        <v>0</v>
      </c>
      <c r="M165" s="1">
        <f t="shared" si="26"/>
        <v>0</v>
      </c>
      <c r="N165" s="1">
        <f t="shared" si="30"/>
        <v>0</v>
      </c>
      <c r="O165" s="1">
        <f t="shared" si="31"/>
        <v>0</v>
      </c>
      <c r="P165" s="1">
        <f t="shared" si="32"/>
        <v>0</v>
      </c>
      <c r="Q165" s="1">
        <f t="shared" si="33"/>
        <v>0</v>
      </c>
      <c r="R165" s="1">
        <f t="shared" si="34"/>
        <v>0</v>
      </c>
      <c r="S165" s="1">
        <f t="shared" si="35"/>
        <v>0</v>
      </c>
      <c r="U165" s="1">
        <f t="shared" si="28"/>
        <v>0</v>
      </c>
      <c r="V165" s="1">
        <f t="shared" si="29"/>
        <v>0</v>
      </c>
    </row>
    <row r="166" spans="1:22">
      <c r="A166" s="5"/>
      <c r="B166" s="1"/>
      <c r="D166" s="1"/>
      <c r="K166" s="1">
        <f t="shared" si="24"/>
        <v>0</v>
      </c>
      <c r="L166" s="1">
        <f t="shared" si="25"/>
        <v>0</v>
      </c>
      <c r="M166" s="1">
        <f t="shared" si="26"/>
        <v>0</v>
      </c>
      <c r="N166" s="1">
        <f t="shared" si="30"/>
        <v>0</v>
      </c>
      <c r="O166" s="1">
        <f t="shared" si="31"/>
        <v>0</v>
      </c>
      <c r="P166" s="1">
        <f t="shared" si="32"/>
        <v>0</v>
      </c>
      <c r="Q166" s="1">
        <f t="shared" si="33"/>
        <v>0</v>
      </c>
      <c r="R166" s="1">
        <f t="shared" si="34"/>
        <v>0</v>
      </c>
      <c r="S166" s="1">
        <f t="shared" si="35"/>
        <v>0</v>
      </c>
      <c r="U166" s="1">
        <f t="shared" si="28"/>
        <v>0</v>
      </c>
      <c r="V166" s="1">
        <f t="shared" si="29"/>
        <v>0</v>
      </c>
    </row>
    <row r="167" spans="1:22">
      <c r="A167" s="5"/>
      <c r="B167" s="1"/>
      <c r="D167" s="1"/>
      <c r="K167" s="1">
        <f t="shared" si="24"/>
        <v>0</v>
      </c>
      <c r="L167" s="1">
        <f t="shared" si="25"/>
        <v>0</v>
      </c>
      <c r="M167" s="1">
        <f t="shared" si="26"/>
        <v>0</v>
      </c>
      <c r="N167" s="1">
        <f t="shared" si="30"/>
        <v>0</v>
      </c>
      <c r="O167" s="1">
        <f t="shared" si="31"/>
        <v>0</v>
      </c>
      <c r="P167" s="1">
        <f t="shared" si="32"/>
        <v>0</v>
      </c>
      <c r="Q167" s="1">
        <f t="shared" si="33"/>
        <v>0</v>
      </c>
      <c r="R167" s="1">
        <f t="shared" si="34"/>
        <v>0</v>
      </c>
      <c r="S167" s="1">
        <f t="shared" si="35"/>
        <v>0</v>
      </c>
      <c r="U167" s="1">
        <f t="shared" si="28"/>
        <v>0</v>
      </c>
      <c r="V167" s="1">
        <f t="shared" si="29"/>
        <v>0</v>
      </c>
    </row>
    <row r="168" spans="1:22">
      <c r="A168" s="5"/>
      <c r="B168" s="1"/>
      <c r="D168" s="1"/>
      <c r="K168" s="1">
        <f t="shared" si="24"/>
        <v>0</v>
      </c>
      <c r="L168" s="1">
        <f t="shared" si="25"/>
        <v>0</v>
      </c>
      <c r="M168" s="1">
        <f t="shared" si="26"/>
        <v>0</v>
      </c>
      <c r="N168" s="1">
        <f t="shared" si="30"/>
        <v>0</v>
      </c>
      <c r="O168" s="1">
        <f t="shared" si="31"/>
        <v>0</v>
      </c>
      <c r="P168" s="1">
        <f t="shared" si="32"/>
        <v>0</v>
      </c>
      <c r="Q168" s="1">
        <f t="shared" si="33"/>
        <v>0</v>
      </c>
      <c r="R168" s="1">
        <f t="shared" si="34"/>
        <v>0</v>
      </c>
      <c r="S168" s="1">
        <f t="shared" si="35"/>
        <v>0</v>
      </c>
      <c r="U168" s="1">
        <f t="shared" si="28"/>
        <v>0</v>
      </c>
      <c r="V168" s="1">
        <f t="shared" si="29"/>
        <v>0</v>
      </c>
    </row>
    <row r="169" spans="1:22">
      <c r="A169" s="5"/>
      <c r="B169" s="1"/>
      <c r="D169" s="1"/>
      <c r="K169" s="1">
        <f t="shared" si="24"/>
        <v>0</v>
      </c>
      <c r="L169" s="1">
        <f t="shared" si="25"/>
        <v>0</v>
      </c>
      <c r="M169" s="1">
        <f t="shared" si="26"/>
        <v>0</v>
      </c>
      <c r="N169" s="1">
        <f t="shared" si="30"/>
        <v>0</v>
      </c>
      <c r="O169" s="1">
        <f t="shared" si="31"/>
        <v>0</v>
      </c>
      <c r="P169" s="1">
        <f t="shared" si="32"/>
        <v>0</v>
      </c>
      <c r="Q169" s="1">
        <f t="shared" si="33"/>
        <v>0</v>
      </c>
      <c r="R169" s="1">
        <f t="shared" si="34"/>
        <v>0</v>
      </c>
      <c r="S169" s="1">
        <f t="shared" si="35"/>
        <v>0</v>
      </c>
      <c r="U169" s="1">
        <f t="shared" si="28"/>
        <v>0</v>
      </c>
      <c r="V169" s="1">
        <f t="shared" si="29"/>
        <v>0</v>
      </c>
    </row>
    <row r="170" spans="1:22">
      <c r="A170" s="5"/>
      <c r="B170" s="1"/>
      <c r="D170" s="1"/>
      <c r="K170" s="1">
        <f t="shared" si="24"/>
        <v>0</v>
      </c>
      <c r="L170" s="1">
        <f t="shared" si="25"/>
        <v>0</v>
      </c>
      <c r="M170" s="1">
        <f t="shared" si="26"/>
        <v>0</v>
      </c>
      <c r="N170" s="1">
        <f t="shared" si="30"/>
        <v>0</v>
      </c>
      <c r="O170" s="1">
        <f t="shared" si="31"/>
        <v>0</v>
      </c>
      <c r="P170" s="1">
        <f t="shared" si="32"/>
        <v>0</v>
      </c>
      <c r="Q170" s="1">
        <f t="shared" si="33"/>
        <v>0</v>
      </c>
      <c r="R170" s="1">
        <f t="shared" si="34"/>
        <v>0</v>
      </c>
      <c r="S170" s="1">
        <f t="shared" si="35"/>
        <v>0</v>
      </c>
      <c r="U170" s="1">
        <f t="shared" si="28"/>
        <v>0</v>
      </c>
      <c r="V170" s="1">
        <f t="shared" si="29"/>
        <v>0</v>
      </c>
    </row>
    <row r="171" spans="1:22">
      <c r="A171" s="5"/>
      <c r="B171" s="1"/>
      <c r="D171" s="1"/>
      <c r="K171" s="1">
        <f t="shared" si="24"/>
        <v>0</v>
      </c>
      <c r="L171" s="1">
        <f t="shared" si="25"/>
        <v>0</v>
      </c>
      <c r="M171" s="1">
        <f t="shared" si="26"/>
        <v>0</v>
      </c>
      <c r="N171" s="1">
        <f t="shared" si="30"/>
        <v>0</v>
      </c>
      <c r="O171" s="1">
        <f t="shared" si="31"/>
        <v>0</v>
      </c>
      <c r="P171" s="1">
        <f t="shared" si="32"/>
        <v>0</v>
      </c>
      <c r="Q171" s="1">
        <f t="shared" si="33"/>
        <v>0</v>
      </c>
      <c r="R171" s="1">
        <f t="shared" si="34"/>
        <v>0</v>
      </c>
      <c r="S171" s="1">
        <f t="shared" si="35"/>
        <v>0</v>
      </c>
      <c r="U171" s="1">
        <f t="shared" si="28"/>
        <v>0</v>
      </c>
      <c r="V171" s="1">
        <f t="shared" si="29"/>
        <v>0</v>
      </c>
    </row>
    <row r="172" spans="1:22">
      <c r="A172" s="5"/>
      <c r="B172" s="1"/>
      <c r="D172" s="1"/>
      <c r="K172" s="1">
        <f t="shared" si="24"/>
        <v>0</v>
      </c>
      <c r="L172" s="1">
        <f t="shared" si="25"/>
        <v>0</v>
      </c>
      <c r="M172" s="1">
        <f t="shared" si="26"/>
        <v>0</v>
      </c>
      <c r="N172" s="1">
        <f t="shared" si="30"/>
        <v>0</v>
      </c>
      <c r="O172" s="1">
        <f t="shared" si="31"/>
        <v>0</v>
      </c>
      <c r="P172" s="1">
        <f t="shared" si="32"/>
        <v>0</v>
      </c>
      <c r="Q172" s="1">
        <f t="shared" si="33"/>
        <v>0</v>
      </c>
      <c r="R172" s="1">
        <f t="shared" si="34"/>
        <v>0</v>
      </c>
      <c r="S172" s="1">
        <f t="shared" si="35"/>
        <v>0</v>
      </c>
      <c r="U172" s="1">
        <f t="shared" si="28"/>
        <v>0</v>
      </c>
      <c r="V172" s="1">
        <f t="shared" si="29"/>
        <v>0</v>
      </c>
    </row>
    <row r="173" spans="1:22">
      <c r="A173" s="5"/>
      <c r="B173" s="1"/>
      <c r="D173" s="1"/>
      <c r="K173" s="1">
        <f t="shared" si="24"/>
        <v>0</v>
      </c>
      <c r="L173" s="1">
        <f t="shared" si="25"/>
        <v>0</v>
      </c>
      <c r="M173" s="1">
        <f t="shared" si="26"/>
        <v>0</v>
      </c>
      <c r="N173" s="1">
        <f t="shared" si="30"/>
        <v>0</v>
      </c>
      <c r="O173" s="1">
        <f t="shared" si="31"/>
        <v>0</v>
      </c>
      <c r="P173" s="1">
        <f t="shared" si="32"/>
        <v>0</v>
      </c>
      <c r="Q173" s="1">
        <f t="shared" si="33"/>
        <v>0</v>
      </c>
      <c r="R173" s="1">
        <f t="shared" si="34"/>
        <v>0</v>
      </c>
      <c r="S173" s="1">
        <f t="shared" si="35"/>
        <v>0</v>
      </c>
      <c r="U173" s="1">
        <f t="shared" si="28"/>
        <v>0</v>
      </c>
      <c r="V173" s="1">
        <f t="shared" si="29"/>
        <v>0</v>
      </c>
    </row>
    <row r="174" spans="1:22">
      <c r="A174" s="5"/>
      <c r="B174" s="1"/>
      <c r="D174" s="1"/>
      <c r="K174" s="1">
        <f t="shared" si="24"/>
        <v>0</v>
      </c>
      <c r="L174" s="1">
        <f t="shared" si="25"/>
        <v>0</v>
      </c>
      <c r="M174" s="1">
        <f t="shared" si="26"/>
        <v>0</v>
      </c>
      <c r="N174" s="1">
        <f t="shared" si="30"/>
        <v>0</v>
      </c>
      <c r="O174" s="1">
        <f t="shared" si="31"/>
        <v>0</v>
      </c>
      <c r="P174" s="1">
        <f t="shared" si="32"/>
        <v>0</v>
      </c>
      <c r="Q174" s="1">
        <f t="shared" si="33"/>
        <v>0</v>
      </c>
      <c r="R174" s="1">
        <f t="shared" si="34"/>
        <v>0</v>
      </c>
      <c r="S174" s="1">
        <f t="shared" si="35"/>
        <v>0</v>
      </c>
      <c r="U174" s="1">
        <f t="shared" si="28"/>
        <v>0</v>
      </c>
      <c r="V174" s="1">
        <f t="shared" si="29"/>
        <v>0</v>
      </c>
    </row>
    <row r="175" spans="1:22">
      <c r="A175" s="5"/>
      <c r="B175" s="1"/>
      <c r="D175" s="1"/>
      <c r="K175" s="1">
        <f t="shared" si="24"/>
        <v>0</v>
      </c>
      <c r="L175" s="1">
        <f t="shared" si="25"/>
        <v>0</v>
      </c>
      <c r="M175" s="1">
        <f t="shared" si="26"/>
        <v>0</v>
      </c>
      <c r="N175" s="1">
        <f t="shared" si="30"/>
        <v>0</v>
      </c>
      <c r="O175" s="1">
        <f t="shared" si="31"/>
        <v>0</v>
      </c>
      <c r="P175" s="1">
        <f t="shared" si="32"/>
        <v>0</v>
      </c>
      <c r="Q175" s="1">
        <f t="shared" si="33"/>
        <v>0</v>
      </c>
      <c r="R175" s="1">
        <f t="shared" si="34"/>
        <v>0</v>
      </c>
      <c r="S175" s="1">
        <f t="shared" si="35"/>
        <v>0</v>
      </c>
      <c r="U175" s="1">
        <f t="shared" si="28"/>
        <v>0</v>
      </c>
      <c r="V175" s="1">
        <f t="shared" si="29"/>
        <v>0</v>
      </c>
    </row>
    <row r="176" spans="1:22">
      <c r="A176" s="5"/>
      <c r="B176" s="1"/>
      <c r="D176" s="1"/>
      <c r="K176" s="1">
        <f t="shared" si="24"/>
        <v>0</v>
      </c>
      <c r="L176" s="1">
        <f t="shared" si="25"/>
        <v>0</v>
      </c>
      <c r="M176" s="1">
        <f t="shared" si="26"/>
        <v>0</v>
      </c>
      <c r="N176" s="1">
        <f t="shared" si="30"/>
        <v>0</v>
      </c>
      <c r="O176" s="1">
        <f t="shared" si="31"/>
        <v>0</v>
      </c>
      <c r="P176" s="1">
        <f t="shared" si="32"/>
        <v>0</v>
      </c>
      <c r="Q176" s="1">
        <f t="shared" si="33"/>
        <v>0</v>
      </c>
      <c r="R176" s="1">
        <f t="shared" si="34"/>
        <v>0</v>
      </c>
      <c r="S176" s="1">
        <f t="shared" si="35"/>
        <v>0</v>
      </c>
      <c r="U176" s="1">
        <f t="shared" si="28"/>
        <v>0</v>
      </c>
      <c r="V176" s="1">
        <f t="shared" si="29"/>
        <v>0</v>
      </c>
    </row>
    <row r="177" spans="1:22">
      <c r="A177" s="5"/>
      <c r="B177" s="1"/>
      <c r="D177" s="1"/>
      <c r="K177" s="1">
        <f t="shared" si="24"/>
        <v>0</v>
      </c>
      <c r="L177" s="1">
        <f t="shared" si="25"/>
        <v>0</v>
      </c>
      <c r="M177" s="1">
        <f t="shared" si="26"/>
        <v>0</v>
      </c>
      <c r="N177" s="1">
        <f t="shared" si="30"/>
        <v>0</v>
      </c>
      <c r="O177" s="1">
        <f t="shared" si="31"/>
        <v>0</v>
      </c>
      <c r="P177" s="1">
        <f t="shared" si="32"/>
        <v>0</v>
      </c>
      <c r="Q177" s="1">
        <f t="shared" si="33"/>
        <v>0</v>
      </c>
      <c r="R177" s="1">
        <f t="shared" si="34"/>
        <v>0</v>
      </c>
      <c r="S177" s="1">
        <f t="shared" si="35"/>
        <v>0</v>
      </c>
      <c r="U177" s="1">
        <f t="shared" si="28"/>
        <v>0</v>
      </c>
      <c r="V177" s="1">
        <f t="shared" si="29"/>
        <v>0</v>
      </c>
    </row>
    <row r="178" spans="1:22">
      <c r="A178" s="5"/>
      <c r="B178" s="1"/>
      <c r="D178" s="1"/>
      <c r="K178" s="1">
        <f t="shared" si="24"/>
        <v>0</v>
      </c>
      <c r="L178" s="1">
        <f t="shared" si="25"/>
        <v>0</v>
      </c>
      <c r="M178" s="1">
        <f t="shared" si="26"/>
        <v>0</v>
      </c>
      <c r="N178" s="1">
        <f t="shared" si="30"/>
        <v>0</v>
      </c>
      <c r="O178" s="1">
        <f t="shared" si="31"/>
        <v>0</v>
      </c>
      <c r="P178" s="1">
        <f t="shared" si="32"/>
        <v>0</v>
      </c>
      <c r="Q178" s="1">
        <f t="shared" si="33"/>
        <v>0</v>
      </c>
      <c r="R178" s="1">
        <f t="shared" si="34"/>
        <v>0</v>
      </c>
      <c r="S178" s="1">
        <f t="shared" si="35"/>
        <v>0</v>
      </c>
      <c r="U178" s="1">
        <f t="shared" si="28"/>
        <v>0</v>
      </c>
      <c r="V178" s="1">
        <f t="shared" si="29"/>
        <v>0</v>
      </c>
    </row>
    <row r="179" spans="1:22">
      <c r="A179" s="5"/>
      <c r="B179" s="1"/>
      <c r="D179" s="1"/>
      <c r="K179" s="1">
        <f t="shared" si="24"/>
        <v>0</v>
      </c>
      <c r="L179" s="1">
        <f t="shared" si="25"/>
        <v>0</v>
      </c>
      <c r="M179" s="1">
        <f t="shared" si="26"/>
        <v>0</v>
      </c>
      <c r="N179" s="1">
        <f t="shared" si="30"/>
        <v>0</v>
      </c>
      <c r="O179" s="1">
        <f t="shared" si="31"/>
        <v>0</v>
      </c>
      <c r="P179" s="1">
        <f t="shared" si="32"/>
        <v>0</v>
      </c>
      <c r="Q179" s="1">
        <f t="shared" si="33"/>
        <v>0</v>
      </c>
      <c r="R179" s="1">
        <f t="shared" si="34"/>
        <v>0</v>
      </c>
      <c r="S179" s="1">
        <f t="shared" si="35"/>
        <v>0</v>
      </c>
      <c r="U179" s="1">
        <f t="shared" si="28"/>
        <v>0</v>
      </c>
      <c r="V179" s="1">
        <f t="shared" si="29"/>
        <v>0</v>
      </c>
    </row>
    <row r="180" spans="1:22">
      <c r="A180" s="5"/>
      <c r="B180" s="1"/>
      <c r="D180" s="1"/>
      <c r="K180" s="1">
        <f t="shared" si="24"/>
        <v>0</v>
      </c>
      <c r="L180" s="1">
        <f t="shared" si="25"/>
        <v>0</v>
      </c>
      <c r="M180" s="1">
        <f t="shared" si="26"/>
        <v>0</v>
      </c>
      <c r="N180" s="1">
        <f t="shared" si="30"/>
        <v>0</v>
      </c>
      <c r="O180" s="1">
        <f t="shared" si="31"/>
        <v>0</v>
      </c>
      <c r="P180" s="1">
        <f t="shared" si="32"/>
        <v>0</v>
      </c>
      <c r="Q180" s="1">
        <f t="shared" si="33"/>
        <v>0</v>
      </c>
      <c r="R180" s="1">
        <f t="shared" si="34"/>
        <v>0</v>
      </c>
      <c r="S180" s="1">
        <f t="shared" si="35"/>
        <v>0</v>
      </c>
      <c r="U180" s="1">
        <f t="shared" si="28"/>
        <v>0</v>
      </c>
      <c r="V180" s="1">
        <f t="shared" si="29"/>
        <v>0</v>
      </c>
    </row>
    <row r="181" spans="1:22">
      <c r="K181" s="1">
        <f t="shared" si="24"/>
        <v>0</v>
      </c>
      <c r="U181" s="1">
        <f t="shared" si="28"/>
        <v>0</v>
      </c>
    </row>
    <row r="182" spans="1:22">
      <c r="K182" s="1">
        <f t="shared" si="24"/>
        <v>0</v>
      </c>
      <c r="U182" s="1">
        <f t="shared" si="28"/>
        <v>0</v>
      </c>
    </row>
    <row r="183" spans="1:22">
      <c r="K183" s="1">
        <f t="shared" si="24"/>
        <v>0</v>
      </c>
      <c r="U183" s="1">
        <f t="shared" si="28"/>
        <v>0</v>
      </c>
    </row>
    <row r="184" spans="1:22">
      <c r="K184" s="1">
        <f t="shared" si="24"/>
        <v>0</v>
      </c>
      <c r="U184" s="1">
        <f t="shared" si="28"/>
        <v>0</v>
      </c>
    </row>
    <row r="185" spans="1:22">
      <c r="K185" s="1">
        <f t="shared" si="24"/>
        <v>0</v>
      </c>
      <c r="U185" s="1">
        <f t="shared" si="28"/>
        <v>0</v>
      </c>
    </row>
    <row r="186" spans="1:22">
      <c r="K186" s="1">
        <f t="shared" si="24"/>
        <v>0</v>
      </c>
      <c r="U186" s="1">
        <f t="shared" si="28"/>
        <v>0</v>
      </c>
    </row>
    <row r="187" spans="1:22">
      <c r="K187" s="1">
        <f t="shared" si="24"/>
        <v>0</v>
      </c>
      <c r="U187" s="1">
        <f t="shared" si="28"/>
        <v>0</v>
      </c>
    </row>
    <row r="188" spans="1:22">
      <c r="K188" s="1">
        <f t="shared" si="24"/>
        <v>0</v>
      </c>
      <c r="U188" s="1">
        <f t="shared" si="28"/>
        <v>0</v>
      </c>
    </row>
    <row r="189" spans="1:22">
      <c r="K189" s="1">
        <f t="shared" si="24"/>
        <v>0</v>
      </c>
      <c r="U189" s="1">
        <f t="shared" si="28"/>
        <v>0</v>
      </c>
    </row>
    <row r="190" spans="1:22">
      <c r="K190" s="1">
        <f t="shared" si="24"/>
        <v>0</v>
      </c>
      <c r="U190" s="1">
        <f t="shared" si="28"/>
        <v>0</v>
      </c>
    </row>
    <row r="191" spans="1:22">
      <c r="K191" s="1">
        <f t="shared" si="24"/>
        <v>0</v>
      </c>
      <c r="U191" s="1">
        <f t="shared" si="28"/>
        <v>0</v>
      </c>
    </row>
    <row r="192" spans="1:22">
      <c r="K192" s="1">
        <f t="shared" si="24"/>
        <v>0</v>
      </c>
      <c r="U192" s="1">
        <f t="shared" si="28"/>
        <v>0</v>
      </c>
    </row>
    <row r="193" spans="11:21">
      <c r="K193" s="1">
        <f t="shared" si="24"/>
        <v>0</v>
      </c>
      <c r="U193" s="1">
        <f t="shared" si="28"/>
        <v>0</v>
      </c>
    </row>
    <row r="194" spans="11:21">
      <c r="K194" s="1">
        <f t="shared" si="24"/>
        <v>0</v>
      </c>
      <c r="U194" s="1">
        <f t="shared" si="28"/>
        <v>0</v>
      </c>
    </row>
    <row r="195" spans="11:21">
      <c r="K195" s="1">
        <f>IF(E195="lojas",D195,0)</f>
        <v>0</v>
      </c>
      <c r="U195" s="1">
        <f t="shared" ref="U195:U250" si="36">IF(E195="dominios",D195,0)</f>
        <v>0</v>
      </c>
    </row>
    <row r="196" spans="11:21">
      <c r="K196" s="1">
        <f>IF(E196="lojas",D196,0)</f>
        <v>0</v>
      </c>
      <c r="U196" s="1">
        <f t="shared" si="36"/>
        <v>0</v>
      </c>
    </row>
    <row r="197" spans="11:21">
      <c r="K197" s="1">
        <f>IF(E197="lojas",D197,0)</f>
        <v>0</v>
      </c>
      <c r="U197" s="1">
        <f t="shared" si="36"/>
        <v>0</v>
      </c>
    </row>
    <row r="198" spans="11:21">
      <c r="K198" s="1">
        <f>IF(E198="lojas",D198,0)</f>
        <v>0</v>
      </c>
      <c r="U198" s="1">
        <f t="shared" si="36"/>
        <v>0</v>
      </c>
    </row>
    <row r="199" spans="11:21">
      <c r="K199" s="1">
        <f>IF(E199="lojas",D199,0)</f>
        <v>0</v>
      </c>
      <c r="U199" s="1">
        <f t="shared" si="36"/>
        <v>0</v>
      </c>
    </row>
    <row r="200" spans="11:21">
      <c r="U200" s="1">
        <f t="shared" si="36"/>
        <v>0</v>
      </c>
    </row>
    <row r="201" spans="11:21">
      <c r="U201" s="1">
        <f t="shared" si="36"/>
        <v>0</v>
      </c>
    </row>
    <row r="202" spans="11:21">
      <c r="U202" s="1">
        <f t="shared" si="36"/>
        <v>0</v>
      </c>
    </row>
    <row r="203" spans="11:21">
      <c r="U203" s="1">
        <f t="shared" si="36"/>
        <v>0</v>
      </c>
    </row>
    <row r="204" spans="11:21">
      <c r="U204" s="1">
        <f t="shared" si="36"/>
        <v>0</v>
      </c>
    </row>
    <row r="205" spans="11:21">
      <c r="U205" s="1">
        <f t="shared" si="36"/>
        <v>0</v>
      </c>
    </row>
    <row r="206" spans="11:21">
      <c r="U206" s="1">
        <f t="shared" si="36"/>
        <v>0</v>
      </c>
    </row>
    <row r="207" spans="11:21">
      <c r="U207" s="1">
        <f t="shared" si="36"/>
        <v>0</v>
      </c>
    </row>
    <row r="208" spans="11:21">
      <c r="U208" s="1">
        <f t="shared" si="36"/>
        <v>0</v>
      </c>
    </row>
    <row r="209" spans="21:21">
      <c r="U209" s="1">
        <f t="shared" si="36"/>
        <v>0</v>
      </c>
    </row>
    <row r="210" spans="21:21">
      <c r="U210" s="1">
        <f t="shared" si="36"/>
        <v>0</v>
      </c>
    </row>
    <row r="211" spans="21:21">
      <c r="U211" s="1">
        <f t="shared" si="36"/>
        <v>0</v>
      </c>
    </row>
    <row r="212" spans="21:21">
      <c r="U212" s="1">
        <f t="shared" si="36"/>
        <v>0</v>
      </c>
    </row>
    <row r="213" spans="21:21">
      <c r="U213" s="1">
        <f t="shared" si="36"/>
        <v>0</v>
      </c>
    </row>
    <row r="214" spans="21:21">
      <c r="U214" s="1">
        <f t="shared" si="36"/>
        <v>0</v>
      </c>
    </row>
    <row r="215" spans="21:21">
      <c r="U215" s="1">
        <f t="shared" si="36"/>
        <v>0</v>
      </c>
    </row>
    <row r="216" spans="21:21">
      <c r="U216" s="1">
        <f t="shared" si="36"/>
        <v>0</v>
      </c>
    </row>
    <row r="217" spans="21:21">
      <c r="U217" s="1">
        <f t="shared" si="36"/>
        <v>0</v>
      </c>
    </row>
    <row r="218" spans="21:21">
      <c r="U218" s="1">
        <f t="shared" si="36"/>
        <v>0</v>
      </c>
    </row>
    <row r="219" spans="21:21">
      <c r="U219" s="1">
        <f t="shared" si="36"/>
        <v>0</v>
      </c>
    </row>
    <row r="220" spans="21:21">
      <c r="U220" s="1">
        <f t="shared" si="36"/>
        <v>0</v>
      </c>
    </row>
    <row r="221" spans="21:21">
      <c r="U221" s="1">
        <f t="shared" si="36"/>
        <v>0</v>
      </c>
    </row>
    <row r="222" spans="21:21">
      <c r="U222" s="1">
        <f t="shared" si="36"/>
        <v>0</v>
      </c>
    </row>
    <row r="223" spans="21:21">
      <c r="U223" s="1">
        <f t="shared" si="36"/>
        <v>0</v>
      </c>
    </row>
    <row r="224" spans="21:21">
      <c r="U224" s="1">
        <f t="shared" si="36"/>
        <v>0</v>
      </c>
    </row>
    <row r="225" spans="21:21">
      <c r="U225" s="1">
        <f t="shared" si="36"/>
        <v>0</v>
      </c>
    </row>
    <row r="226" spans="21:21">
      <c r="U226" s="1">
        <f t="shared" si="36"/>
        <v>0</v>
      </c>
    </row>
    <row r="227" spans="21:21">
      <c r="U227" s="1">
        <f t="shared" si="36"/>
        <v>0</v>
      </c>
    </row>
    <row r="228" spans="21:21">
      <c r="U228" s="1">
        <f t="shared" si="36"/>
        <v>0</v>
      </c>
    </row>
    <row r="229" spans="21:21">
      <c r="U229" s="1">
        <f t="shared" si="36"/>
        <v>0</v>
      </c>
    </row>
    <row r="230" spans="21:21">
      <c r="U230" s="1">
        <f t="shared" si="36"/>
        <v>0</v>
      </c>
    </row>
    <row r="231" spans="21:21">
      <c r="U231" s="1">
        <f t="shared" si="36"/>
        <v>0</v>
      </c>
    </row>
    <row r="232" spans="21:21">
      <c r="U232" s="1">
        <f t="shared" si="36"/>
        <v>0</v>
      </c>
    </row>
    <row r="233" spans="21:21">
      <c r="U233" s="1">
        <f t="shared" si="36"/>
        <v>0</v>
      </c>
    </row>
    <row r="234" spans="21:21">
      <c r="U234" s="1">
        <f t="shared" si="36"/>
        <v>0</v>
      </c>
    </row>
    <row r="235" spans="21:21">
      <c r="U235" s="1">
        <f t="shared" si="36"/>
        <v>0</v>
      </c>
    </row>
    <row r="236" spans="21:21">
      <c r="U236" s="1">
        <f t="shared" si="36"/>
        <v>0</v>
      </c>
    </row>
    <row r="237" spans="21:21">
      <c r="U237" s="1">
        <f t="shared" si="36"/>
        <v>0</v>
      </c>
    </row>
    <row r="238" spans="21:21">
      <c r="U238" s="1">
        <f t="shared" si="36"/>
        <v>0</v>
      </c>
    </row>
    <row r="239" spans="21:21">
      <c r="U239" s="1">
        <f t="shared" si="36"/>
        <v>0</v>
      </c>
    </row>
    <row r="240" spans="21:21">
      <c r="U240" s="1">
        <f t="shared" si="36"/>
        <v>0</v>
      </c>
    </row>
    <row r="241" spans="21:21">
      <c r="U241" s="1">
        <f t="shared" si="36"/>
        <v>0</v>
      </c>
    </row>
    <row r="242" spans="21:21">
      <c r="U242" s="1">
        <f t="shared" si="36"/>
        <v>0</v>
      </c>
    </row>
    <row r="243" spans="21:21">
      <c r="U243" s="1">
        <f t="shared" si="36"/>
        <v>0</v>
      </c>
    </row>
    <row r="244" spans="21:21">
      <c r="U244" s="1">
        <f t="shared" si="36"/>
        <v>0</v>
      </c>
    </row>
    <row r="245" spans="21:21">
      <c r="U245" s="1">
        <f t="shared" si="36"/>
        <v>0</v>
      </c>
    </row>
    <row r="246" spans="21:21">
      <c r="U246" s="1">
        <f t="shared" si="36"/>
        <v>0</v>
      </c>
    </row>
    <row r="247" spans="21:21">
      <c r="U247" s="1">
        <f t="shared" si="36"/>
        <v>0</v>
      </c>
    </row>
    <row r="248" spans="21:21">
      <c r="U248" s="1">
        <f t="shared" si="36"/>
        <v>0</v>
      </c>
    </row>
    <row r="249" spans="21:21">
      <c r="U249" s="1">
        <f t="shared" si="36"/>
        <v>0</v>
      </c>
    </row>
    <row r="250" spans="21:21">
      <c r="U250" s="1">
        <f t="shared" si="36"/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250"/>
  <sheetViews>
    <sheetView workbookViewId="0">
      <selection activeCell="A122" sqref="A122"/>
    </sheetView>
  </sheetViews>
  <sheetFormatPr defaultRowHeight="15"/>
  <cols>
    <col min="2" max="2" width="9.5703125" bestFit="1" customWidth="1"/>
    <col min="4" max="4" width="10.5703125" bestFit="1" customWidth="1"/>
    <col min="7" max="7" width="13.5703125" customWidth="1"/>
    <col min="8" max="8" width="12.140625" bestFit="1" customWidth="1"/>
    <col min="9" max="9" width="13.5703125" bestFit="1" customWidth="1"/>
    <col min="10" max="10" width="9.28515625" bestFit="1" customWidth="1"/>
    <col min="11" max="11" width="10.5703125" bestFit="1" customWidth="1"/>
    <col min="12" max="12" width="8.5703125" customWidth="1"/>
    <col min="13" max="13" width="7.7109375" customWidth="1"/>
    <col min="14" max="14" width="11" customWidth="1"/>
    <col min="15" max="16" width="9.5703125" bestFit="1" customWidth="1"/>
    <col min="17" max="17" width="10.140625" bestFit="1" customWidth="1"/>
    <col min="18" max="18" width="9.5703125" bestFit="1" customWidth="1"/>
  </cols>
  <sheetData>
    <row r="1" spans="1:22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</row>
    <row r="2" spans="1:22">
      <c r="A2" s="5">
        <v>40027</v>
      </c>
      <c r="B2" s="4"/>
      <c r="D2" s="1">
        <v>101.4</v>
      </c>
      <c r="E2" t="s">
        <v>20</v>
      </c>
      <c r="F2" t="s">
        <v>7</v>
      </c>
      <c r="G2" s="6" t="s">
        <v>1</v>
      </c>
      <c r="H2" s="6" t="s">
        <v>0</v>
      </c>
      <c r="I2" s="6"/>
      <c r="K2" s="1">
        <f>IF(E2="lojas",D2,0)</f>
        <v>101.4</v>
      </c>
      <c r="L2" s="1">
        <f>IF(E2="lanhouse",D2,0)</f>
        <v>0</v>
      </c>
      <c r="M2" s="1">
        <f>IF(E2="celular",D2,0)</f>
        <v>0</v>
      </c>
      <c r="N2" s="1">
        <f>IF(F2="caixa",D2,0)</f>
        <v>101.4</v>
      </c>
      <c r="O2" s="1">
        <f>IF(F2="bb",D2,0)</f>
        <v>0</v>
      </c>
      <c r="P2" s="1">
        <f>IF(F2="bradesco",D2,0)</f>
        <v>0</v>
      </c>
      <c r="Q2" s="1">
        <f>IF(F2="banco real",D2,0)</f>
        <v>0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</row>
    <row r="3" spans="1:22" ht="15.75">
      <c r="A3" s="5">
        <v>40028</v>
      </c>
      <c r="B3" s="4"/>
      <c r="D3" s="1">
        <v>24.9</v>
      </c>
      <c r="E3" t="s">
        <v>20</v>
      </c>
      <c r="F3" t="s">
        <v>6</v>
      </c>
      <c r="G3" s="8">
        <f>SUM(D2:D180)</f>
        <v>4324.4200000000028</v>
      </c>
      <c r="H3" s="7">
        <f>SUM(B2:B180)</f>
        <v>20</v>
      </c>
      <c r="I3" s="12">
        <f>SUM(G3-H3)</f>
        <v>4304.4200000000028</v>
      </c>
      <c r="K3" s="1">
        <f t="shared" ref="K3:K66" si="0">IF(E3="lojas",D3,0)</f>
        <v>24.9</v>
      </c>
      <c r="L3" s="1">
        <f>IF(E3="lanhouse",D3,0)</f>
        <v>0</v>
      </c>
      <c r="M3" s="1">
        <f>IF(E3="celular",D3,0)</f>
        <v>0</v>
      </c>
      <c r="N3" s="1">
        <f t="shared" ref="N3:N66" si="1">IF(F3="caixa",D3,0)</f>
        <v>0</v>
      </c>
      <c r="O3" s="1">
        <f>IF(F3="bb",D3,0)</f>
        <v>24.9</v>
      </c>
      <c r="P3" s="1">
        <f t="shared" ref="P3:P66" si="2">IF(F3="bradesco",D3,0)</f>
        <v>0</v>
      </c>
      <c r="Q3" s="1">
        <f t="shared" ref="Q3:Q66" si="3">IF(F3="banco real",D3,0)</f>
        <v>0</v>
      </c>
      <c r="R3" s="1">
        <f t="shared" ref="R3:R66" si="4">IF(F3="itau",D3,0)</f>
        <v>0</v>
      </c>
      <c r="S3" s="1">
        <f t="shared" ref="S3:S66" si="5">IF(F3="pseg",D3,0)</f>
        <v>0</v>
      </c>
      <c r="T3" s="1">
        <f t="shared" ref="T3:T66" si="6">IF(C3="pessoal",B3,0)</f>
        <v>0</v>
      </c>
      <c r="U3" s="1">
        <f t="shared" ref="U3:U66" si="7">IF(E3="dominios",D3,0)</f>
        <v>0</v>
      </c>
      <c r="V3" s="1">
        <f t="shared" ref="V3:V66" si="8">IF(C3="publicidade",B3,0)</f>
        <v>0</v>
      </c>
    </row>
    <row r="4" spans="1:22">
      <c r="A4" s="5">
        <v>40028</v>
      </c>
      <c r="B4" s="1"/>
      <c r="D4" s="1">
        <v>24.9</v>
      </c>
      <c r="E4" t="s">
        <v>20</v>
      </c>
      <c r="F4" t="s">
        <v>6</v>
      </c>
      <c r="G4" t="s">
        <v>562</v>
      </c>
      <c r="H4" t="s">
        <v>1</v>
      </c>
      <c r="I4" t="s">
        <v>0</v>
      </c>
      <c r="K4" s="1">
        <f t="shared" si="0"/>
        <v>24.9</v>
      </c>
      <c r="L4" s="1">
        <f t="shared" ref="L4:L64" si="9">IF(G4="lanhouse",D4,0)</f>
        <v>0</v>
      </c>
      <c r="M4" s="1">
        <f t="shared" ref="M4:M64" si="10">IF(G4="celular",D4,0)</f>
        <v>0</v>
      </c>
      <c r="N4" s="1">
        <f t="shared" si="1"/>
        <v>0</v>
      </c>
      <c r="O4" s="1">
        <f t="shared" ref="O4:O66" si="11">IF(F4="bb",D4,0)</f>
        <v>24.9</v>
      </c>
      <c r="P4" s="1">
        <f t="shared" si="2"/>
        <v>0</v>
      </c>
      <c r="Q4" s="1">
        <f t="shared" si="3"/>
        <v>0</v>
      </c>
      <c r="R4" s="1">
        <f t="shared" si="4"/>
        <v>0</v>
      </c>
      <c r="S4" s="1">
        <f t="shared" si="5"/>
        <v>0</v>
      </c>
      <c r="T4" s="1">
        <f t="shared" si="6"/>
        <v>0</v>
      </c>
      <c r="U4" s="1">
        <f t="shared" si="7"/>
        <v>0</v>
      </c>
      <c r="V4" s="1">
        <f t="shared" si="8"/>
        <v>0</v>
      </c>
    </row>
    <row r="5" spans="1:22">
      <c r="A5" s="5">
        <v>40028</v>
      </c>
      <c r="B5" s="1"/>
      <c r="D5" s="1">
        <v>24.9</v>
      </c>
      <c r="E5" t="s">
        <v>20</v>
      </c>
      <c r="F5" t="s">
        <v>7</v>
      </c>
      <c r="G5" t="s">
        <v>358</v>
      </c>
      <c r="H5" s="11">
        <f>SUM(L2:L180)</f>
        <v>0</v>
      </c>
      <c r="J5" s="17" t="s">
        <v>19</v>
      </c>
      <c r="K5" s="1">
        <f t="shared" si="0"/>
        <v>24.9</v>
      </c>
      <c r="L5" s="1">
        <f t="shared" si="9"/>
        <v>0</v>
      </c>
      <c r="M5" s="1">
        <f t="shared" si="10"/>
        <v>0</v>
      </c>
      <c r="N5" s="1">
        <f t="shared" si="1"/>
        <v>24.9</v>
      </c>
      <c r="O5" s="1">
        <f t="shared" si="11"/>
        <v>0</v>
      </c>
      <c r="P5" s="1">
        <f t="shared" si="2"/>
        <v>0</v>
      </c>
      <c r="Q5" s="1">
        <f t="shared" si="3"/>
        <v>0</v>
      </c>
      <c r="R5" s="1">
        <f t="shared" si="4"/>
        <v>0</v>
      </c>
      <c r="S5" s="1">
        <f t="shared" si="5"/>
        <v>0</v>
      </c>
      <c r="T5" s="1">
        <f t="shared" si="6"/>
        <v>0</v>
      </c>
      <c r="U5" s="1">
        <f t="shared" si="7"/>
        <v>0</v>
      </c>
      <c r="V5" s="1">
        <f t="shared" si="8"/>
        <v>0</v>
      </c>
    </row>
    <row r="6" spans="1:22">
      <c r="A6" s="5">
        <v>40028</v>
      </c>
      <c r="B6" s="1"/>
      <c r="D6" s="1">
        <v>24.9</v>
      </c>
      <c r="E6" t="s">
        <v>20</v>
      </c>
      <c r="F6" t="s">
        <v>5</v>
      </c>
      <c r="G6" t="s">
        <v>564</v>
      </c>
      <c r="H6" s="10">
        <f>SUM(K2:K180)</f>
        <v>3934.5200000000045</v>
      </c>
      <c r="J6" s="18" t="s">
        <v>20</v>
      </c>
      <c r="K6" s="1">
        <f t="shared" si="0"/>
        <v>24.9</v>
      </c>
      <c r="L6" s="1">
        <f t="shared" si="9"/>
        <v>0</v>
      </c>
      <c r="M6" s="1">
        <f t="shared" si="10"/>
        <v>0</v>
      </c>
      <c r="N6" s="1">
        <f t="shared" si="1"/>
        <v>0</v>
      </c>
      <c r="O6" s="1">
        <f t="shared" si="11"/>
        <v>0</v>
      </c>
      <c r="P6" s="1">
        <f t="shared" si="2"/>
        <v>24.9</v>
      </c>
      <c r="Q6" s="1">
        <f t="shared" si="3"/>
        <v>0</v>
      </c>
      <c r="R6" s="1">
        <f t="shared" si="4"/>
        <v>0</v>
      </c>
      <c r="S6" s="1">
        <f t="shared" si="5"/>
        <v>0</v>
      </c>
      <c r="T6" s="1">
        <f t="shared" si="6"/>
        <v>0</v>
      </c>
      <c r="U6" s="1">
        <f t="shared" si="7"/>
        <v>0</v>
      </c>
      <c r="V6" s="1">
        <f t="shared" si="8"/>
        <v>0</v>
      </c>
    </row>
    <row r="7" spans="1:22">
      <c r="A7" s="5">
        <v>40029</v>
      </c>
      <c r="B7" s="1"/>
      <c r="D7" s="1">
        <v>24.9</v>
      </c>
      <c r="E7" t="s">
        <v>20</v>
      </c>
      <c r="F7" t="s">
        <v>6</v>
      </c>
      <c r="G7" t="s">
        <v>149</v>
      </c>
      <c r="H7" s="1">
        <f>SUM(M2:M180)</f>
        <v>0</v>
      </c>
      <c r="J7" t="s">
        <v>21</v>
      </c>
      <c r="K7" s="1">
        <f t="shared" si="0"/>
        <v>24.9</v>
      </c>
      <c r="L7" s="1">
        <f t="shared" si="9"/>
        <v>0</v>
      </c>
      <c r="M7" s="1">
        <f t="shared" si="10"/>
        <v>0</v>
      </c>
      <c r="N7" s="1">
        <f t="shared" si="1"/>
        <v>0</v>
      </c>
      <c r="O7" s="1">
        <f t="shared" si="11"/>
        <v>24.9</v>
      </c>
      <c r="P7" s="1">
        <f t="shared" si="2"/>
        <v>0</v>
      </c>
      <c r="Q7" s="1">
        <f t="shared" si="3"/>
        <v>0</v>
      </c>
      <c r="R7" s="1">
        <f t="shared" si="4"/>
        <v>0</v>
      </c>
      <c r="S7" s="1">
        <f t="shared" si="5"/>
        <v>0</v>
      </c>
      <c r="T7" s="1">
        <f t="shared" si="6"/>
        <v>0</v>
      </c>
      <c r="U7" s="1">
        <f t="shared" si="7"/>
        <v>0</v>
      </c>
      <c r="V7" s="1">
        <f t="shared" si="8"/>
        <v>0</v>
      </c>
    </row>
    <row r="8" spans="1:22">
      <c r="A8" s="5">
        <v>40028</v>
      </c>
      <c r="B8" s="1"/>
      <c r="D8" s="1">
        <v>24.9</v>
      </c>
      <c r="E8" t="s">
        <v>20</v>
      </c>
      <c r="F8" t="s">
        <v>5</v>
      </c>
      <c r="G8" t="s">
        <v>159</v>
      </c>
      <c r="H8" s="14">
        <f>SUM(U2:U180)</f>
        <v>349.9</v>
      </c>
      <c r="J8" s="19" t="s">
        <v>56</v>
      </c>
      <c r="K8" s="1">
        <f t="shared" si="0"/>
        <v>24.9</v>
      </c>
      <c r="L8" s="1">
        <f t="shared" si="9"/>
        <v>0</v>
      </c>
      <c r="M8" s="1">
        <f t="shared" si="10"/>
        <v>0</v>
      </c>
      <c r="N8" s="1">
        <f t="shared" si="1"/>
        <v>0</v>
      </c>
      <c r="O8" s="1">
        <f t="shared" si="11"/>
        <v>0</v>
      </c>
      <c r="P8" s="1">
        <f t="shared" si="2"/>
        <v>24.9</v>
      </c>
      <c r="Q8" s="1">
        <f t="shared" si="3"/>
        <v>0</v>
      </c>
      <c r="R8" s="1">
        <f t="shared" si="4"/>
        <v>0</v>
      </c>
      <c r="S8" s="1">
        <f t="shared" si="5"/>
        <v>0</v>
      </c>
      <c r="T8" s="1">
        <f t="shared" si="6"/>
        <v>0</v>
      </c>
      <c r="U8" s="1">
        <f t="shared" si="7"/>
        <v>0</v>
      </c>
      <c r="V8" s="1">
        <f t="shared" si="8"/>
        <v>0</v>
      </c>
    </row>
    <row r="9" spans="1:22">
      <c r="A9" s="5">
        <v>40029</v>
      </c>
      <c r="B9" s="4"/>
      <c r="D9" s="1">
        <v>24.9</v>
      </c>
      <c r="E9" t="s">
        <v>20</v>
      </c>
      <c r="F9" t="s">
        <v>8</v>
      </c>
      <c r="G9" t="s">
        <v>210</v>
      </c>
      <c r="J9" t="s">
        <v>25</v>
      </c>
      <c r="K9" s="1">
        <f t="shared" si="0"/>
        <v>24.9</v>
      </c>
      <c r="L9" s="1">
        <f t="shared" si="9"/>
        <v>0</v>
      </c>
      <c r="M9" s="1">
        <f t="shared" si="10"/>
        <v>0</v>
      </c>
      <c r="N9" s="1">
        <f t="shared" si="1"/>
        <v>0</v>
      </c>
      <c r="O9" s="1">
        <f t="shared" si="11"/>
        <v>0</v>
      </c>
      <c r="P9" s="1">
        <f t="shared" si="2"/>
        <v>0</v>
      </c>
      <c r="Q9" s="1">
        <f t="shared" si="3"/>
        <v>0</v>
      </c>
      <c r="R9" s="1">
        <f t="shared" si="4"/>
        <v>24.9</v>
      </c>
      <c r="S9" s="1">
        <f t="shared" si="5"/>
        <v>0</v>
      </c>
      <c r="T9" s="1">
        <f t="shared" si="6"/>
        <v>0</v>
      </c>
      <c r="U9" s="1">
        <f t="shared" si="7"/>
        <v>0</v>
      </c>
      <c r="V9" s="1">
        <f t="shared" si="8"/>
        <v>0</v>
      </c>
    </row>
    <row r="10" spans="1:22">
      <c r="A10" s="5">
        <v>40029</v>
      </c>
      <c r="B10" s="4"/>
      <c r="D10" s="1">
        <v>30</v>
      </c>
      <c r="E10" t="s">
        <v>56</v>
      </c>
      <c r="F10" t="s">
        <v>8</v>
      </c>
      <c r="G10" t="s">
        <v>210</v>
      </c>
      <c r="H10" t="s">
        <v>7</v>
      </c>
      <c r="I10" s="13">
        <f>SUM(N2:N180)</f>
        <v>553.79999999999995</v>
      </c>
      <c r="K10" s="1">
        <f t="shared" si="0"/>
        <v>0</v>
      </c>
      <c r="L10" s="1">
        <f t="shared" si="9"/>
        <v>0</v>
      </c>
      <c r="M10" s="1">
        <f t="shared" si="10"/>
        <v>0</v>
      </c>
      <c r="N10" s="1">
        <f t="shared" si="1"/>
        <v>0</v>
      </c>
      <c r="O10" s="1">
        <f t="shared" si="11"/>
        <v>0</v>
      </c>
      <c r="P10" s="1">
        <f t="shared" si="2"/>
        <v>0</v>
      </c>
      <c r="Q10" s="1">
        <f t="shared" si="3"/>
        <v>0</v>
      </c>
      <c r="R10" s="1">
        <f t="shared" si="4"/>
        <v>30</v>
      </c>
      <c r="S10" s="1">
        <f t="shared" si="5"/>
        <v>0</v>
      </c>
      <c r="T10" s="1">
        <f t="shared" si="6"/>
        <v>0</v>
      </c>
      <c r="U10" s="1">
        <f t="shared" si="7"/>
        <v>30</v>
      </c>
      <c r="V10" s="1">
        <f t="shared" si="8"/>
        <v>0</v>
      </c>
    </row>
    <row r="11" spans="1:22">
      <c r="A11" s="5">
        <v>40030</v>
      </c>
      <c r="B11" s="1"/>
      <c r="D11" s="1">
        <v>44.9</v>
      </c>
      <c r="E11" t="s">
        <v>20</v>
      </c>
      <c r="F11" t="s">
        <v>8</v>
      </c>
      <c r="G11" t="s">
        <v>566</v>
      </c>
      <c r="H11" t="s">
        <v>6</v>
      </c>
      <c r="I11" s="13">
        <f>SUM(O2:O180)</f>
        <v>1070.7099999999996</v>
      </c>
      <c r="K11" s="1">
        <f t="shared" si="0"/>
        <v>44.9</v>
      </c>
      <c r="L11" s="1">
        <f t="shared" si="9"/>
        <v>0</v>
      </c>
      <c r="M11" s="1">
        <f t="shared" si="10"/>
        <v>0</v>
      </c>
      <c r="N11" s="1">
        <f t="shared" si="1"/>
        <v>0</v>
      </c>
      <c r="O11" s="1">
        <f t="shared" si="11"/>
        <v>0</v>
      </c>
      <c r="P11" s="1">
        <f t="shared" si="2"/>
        <v>0</v>
      </c>
      <c r="Q11" s="1">
        <f t="shared" si="3"/>
        <v>0</v>
      </c>
      <c r="R11" s="1">
        <f t="shared" si="4"/>
        <v>44.9</v>
      </c>
      <c r="S11" s="1">
        <f t="shared" si="5"/>
        <v>0</v>
      </c>
      <c r="T11" s="1">
        <f t="shared" si="6"/>
        <v>0</v>
      </c>
      <c r="U11" s="1">
        <f t="shared" si="7"/>
        <v>0</v>
      </c>
      <c r="V11" s="1">
        <f t="shared" si="8"/>
        <v>0</v>
      </c>
    </row>
    <row r="12" spans="1:22">
      <c r="A12" s="5">
        <v>40030</v>
      </c>
      <c r="B12" s="1"/>
      <c r="D12" s="1">
        <v>9.9</v>
      </c>
      <c r="E12" t="s">
        <v>20</v>
      </c>
      <c r="F12" t="s">
        <v>5</v>
      </c>
      <c r="G12" t="s">
        <v>394</v>
      </c>
      <c r="H12" t="s">
        <v>5</v>
      </c>
      <c r="I12" s="13">
        <f>SUM(P2:P80)</f>
        <v>657.5999999999998</v>
      </c>
      <c r="K12" s="1">
        <f t="shared" si="0"/>
        <v>9.9</v>
      </c>
      <c r="L12" s="1">
        <f t="shared" si="9"/>
        <v>0</v>
      </c>
      <c r="M12" s="1">
        <f t="shared" si="10"/>
        <v>0</v>
      </c>
      <c r="N12" s="1">
        <f t="shared" si="1"/>
        <v>0</v>
      </c>
      <c r="O12" s="1">
        <f t="shared" si="11"/>
        <v>0</v>
      </c>
      <c r="P12" s="1">
        <f t="shared" si="2"/>
        <v>9.9</v>
      </c>
      <c r="Q12" s="1">
        <f t="shared" si="3"/>
        <v>0</v>
      </c>
      <c r="R12" s="1">
        <f t="shared" si="4"/>
        <v>0</v>
      </c>
      <c r="S12" s="1">
        <f t="shared" si="5"/>
        <v>0</v>
      </c>
      <c r="T12" s="1">
        <f t="shared" si="6"/>
        <v>0</v>
      </c>
      <c r="U12" s="1">
        <f t="shared" si="7"/>
        <v>0</v>
      </c>
      <c r="V12" s="1">
        <f t="shared" si="8"/>
        <v>0</v>
      </c>
    </row>
    <row r="13" spans="1:22">
      <c r="A13" s="5">
        <v>40030</v>
      </c>
      <c r="B13" s="1"/>
      <c r="D13" s="1">
        <v>19</v>
      </c>
      <c r="E13" t="s">
        <v>20</v>
      </c>
      <c r="F13" t="s">
        <v>7</v>
      </c>
      <c r="G13" t="s">
        <v>172</v>
      </c>
      <c r="H13" t="s">
        <v>13</v>
      </c>
      <c r="I13" s="13">
        <f>SUM(Q2:Q189)</f>
        <v>209.5</v>
      </c>
      <c r="K13" s="1">
        <f t="shared" si="0"/>
        <v>19</v>
      </c>
      <c r="L13" s="1">
        <f t="shared" si="9"/>
        <v>0</v>
      </c>
      <c r="M13" s="1">
        <f t="shared" si="10"/>
        <v>0</v>
      </c>
      <c r="N13" s="1">
        <f t="shared" si="1"/>
        <v>19</v>
      </c>
      <c r="O13" s="1">
        <f t="shared" si="11"/>
        <v>0</v>
      </c>
      <c r="P13" s="1">
        <f t="shared" si="2"/>
        <v>0</v>
      </c>
      <c r="Q13" s="1">
        <f t="shared" si="3"/>
        <v>0</v>
      </c>
      <c r="R13" s="1">
        <f t="shared" si="4"/>
        <v>0</v>
      </c>
      <c r="S13" s="1">
        <f t="shared" si="5"/>
        <v>0</v>
      </c>
      <c r="T13" s="1">
        <f t="shared" si="6"/>
        <v>0</v>
      </c>
      <c r="U13" s="1">
        <f t="shared" si="7"/>
        <v>0</v>
      </c>
      <c r="V13" s="1">
        <f t="shared" si="8"/>
        <v>0</v>
      </c>
    </row>
    <row r="14" spans="1:22">
      <c r="A14" s="5">
        <v>40030</v>
      </c>
      <c r="B14" s="4"/>
      <c r="D14" s="1">
        <v>24.9</v>
      </c>
      <c r="E14" t="s">
        <v>20</v>
      </c>
      <c r="F14" t="s">
        <v>6</v>
      </c>
      <c r="G14" t="s">
        <v>567</v>
      </c>
      <c r="H14" t="s">
        <v>8</v>
      </c>
      <c r="I14" s="13">
        <f>SUM(R2:R189)</f>
        <v>762.80999999999983</v>
      </c>
      <c r="K14" s="1">
        <f t="shared" si="0"/>
        <v>24.9</v>
      </c>
      <c r="L14" s="1">
        <f t="shared" si="9"/>
        <v>0</v>
      </c>
      <c r="M14" s="1">
        <f t="shared" si="10"/>
        <v>0</v>
      </c>
      <c r="N14" s="1">
        <f t="shared" si="1"/>
        <v>0</v>
      </c>
      <c r="O14" s="1">
        <f t="shared" si="11"/>
        <v>24.9</v>
      </c>
      <c r="P14" s="1">
        <f t="shared" si="2"/>
        <v>0</v>
      </c>
      <c r="Q14" s="1">
        <f t="shared" si="3"/>
        <v>0</v>
      </c>
      <c r="R14" s="1">
        <f t="shared" si="4"/>
        <v>0</v>
      </c>
      <c r="S14" s="1">
        <f t="shared" si="5"/>
        <v>0</v>
      </c>
      <c r="T14" s="1">
        <f t="shared" si="6"/>
        <v>0</v>
      </c>
      <c r="U14" s="1">
        <f t="shared" si="7"/>
        <v>0</v>
      </c>
      <c r="V14" s="1">
        <f t="shared" si="8"/>
        <v>0</v>
      </c>
    </row>
    <row r="15" spans="1:22">
      <c r="A15" s="5">
        <v>40030</v>
      </c>
      <c r="B15" s="4"/>
      <c r="D15" s="1">
        <v>30</v>
      </c>
      <c r="E15" t="s">
        <v>56</v>
      </c>
      <c r="F15" t="s">
        <v>6</v>
      </c>
      <c r="G15" t="s">
        <v>567</v>
      </c>
      <c r="H15" t="s">
        <v>33</v>
      </c>
      <c r="I15" s="13">
        <f>SUM(S2:S199)</f>
        <v>510</v>
      </c>
      <c r="K15" s="1">
        <f t="shared" si="0"/>
        <v>0</v>
      </c>
      <c r="L15" s="1">
        <f t="shared" si="9"/>
        <v>0</v>
      </c>
      <c r="M15" s="1">
        <f t="shared" si="10"/>
        <v>0</v>
      </c>
      <c r="N15" s="1">
        <f t="shared" si="1"/>
        <v>0</v>
      </c>
      <c r="O15" s="1">
        <f t="shared" si="11"/>
        <v>30</v>
      </c>
      <c r="P15" s="1">
        <f t="shared" si="2"/>
        <v>0</v>
      </c>
      <c r="Q15" s="1">
        <f t="shared" si="3"/>
        <v>0</v>
      </c>
      <c r="R15" s="1">
        <f t="shared" si="4"/>
        <v>0</v>
      </c>
      <c r="S15" s="1">
        <f t="shared" si="5"/>
        <v>0</v>
      </c>
      <c r="T15" s="1">
        <f t="shared" si="6"/>
        <v>0</v>
      </c>
      <c r="U15" s="1">
        <f t="shared" si="7"/>
        <v>30</v>
      </c>
      <c r="V15" s="1">
        <f t="shared" si="8"/>
        <v>0</v>
      </c>
    </row>
    <row r="16" spans="1:22">
      <c r="A16" s="5">
        <v>40030</v>
      </c>
      <c r="B16" s="1"/>
      <c r="D16" s="1">
        <v>30</v>
      </c>
      <c r="E16" t="s">
        <v>56</v>
      </c>
      <c r="F16" t="s">
        <v>7</v>
      </c>
      <c r="G16" t="s">
        <v>568</v>
      </c>
      <c r="I16" s="13">
        <f>SUM(I10:I15)</f>
        <v>3764.4199999999992</v>
      </c>
      <c r="K16" s="1">
        <f t="shared" si="0"/>
        <v>0</v>
      </c>
      <c r="L16" s="1">
        <f t="shared" si="9"/>
        <v>0</v>
      </c>
      <c r="M16" s="1">
        <f t="shared" si="10"/>
        <v>0</v>
      </c>
      <c r="N16" s="1">
        <f t="shared" si="1"/>
        <v>30</v>
      </c>
      <c r="O16" s="1">
        <f t="shared" si="11"/>
        <v>0</v>
      </c>
      <c r="P16" s="1">
        <f t="shared" si="2"/>
        <v>0</v>
      </c>
      <c r="Q16" s="1">
        <f t="shared" si="3"/>
        <v>0</v>
      </c>
      <c r="R16" s="1">
        <f t="shared" si="4"/>
        <v>0</v>
      </c>
      <c r="S16" s="1">
        <f t="shared" si="5"/>
        <v>0</v>
      </c>
      <c r="T16" s="1">
        <f t="shared" si="6"/>
        <v>0</v>
      </c>
      <c r="U16" s="1">
        <f t="shared" si="7"/>
        <v>30</v>
      </c>
      <c r="V16" s="1">
        <f t="shared" si="8"/>
        <v>0</v>
      </c>
    </row>
    <row r="17" spans="1:22">
      <c r="A17" s="5">
        <v>40030</v>
      </c>
      <c r="B17" s="1">
        <v>20</v>
      </c>
      <c r="C17" t="s">
        <v>25</v>
      </c>
      <c r="D17" s="1">
        <v>44.9</v>
      </c>
      <c r="E17" t="s">
        <v>20</v>
      </c>
      <c r="F17" t="s">
        <v>6</v>
      </c>
      <c r="G17" t="s">
        <v>569</v>
      </c>
      <c r="K17" s="1">
        <f t="shared" si="0"/>
        <v>44.9</v>
      </c>
      <c r="L17" s="1">
        <f t="shared" si="9"/>
        <v>0</v>
      </c>
      <c r="M17" s="1">
        <f t="shared" si="10"/>
        <v>0</v>
      </c>
      <c r="N17" s="1">
        <f t="shared" si="1"/>
        <v>0</v>
      </c>
      <c r="O17" s="1">
        <f t="shared" si="11"/>
        <v>44.9</v>
      </c>
      <c r="P17" s="1">
        <f t="shared" si="2"/>
        <v>0</v>
      </c>
      <c r="Q17" s="1">
        <f t="shared" si="3"/>
        <v>0</v>
      </c>
      <c r="R17" s="1">
        <f t="shared" si="4"/>
        <v>0</v>
      </c>
      <c r="S17" s="1">
        <f t="shared" si="5"/>
        <v>0</v>
      </c>
      <c r="T17" s="1">
        <f t="shared" si="6"/>
        <v>20</v>
      </c>
      <c r="U17" s="1">
        <f t="shared" si="7"/>
        <v>0</v>
      </c>
      <c r="V17" s="1">
        <f t="shared" si="8"/>
        <v>0</v>
      </c>
    </row>
    <row r="18" spans="1:22">
      <c r="A18" s="5">
        <v>40030</v>
      </c>
      <c r="B18" s="4"/>
      <c r="D18" s="1">
        <v>9.9</v>
      </c>
      <c r="E18" t="s">
        <v>20</v>
      </c>
      <c r="F18" t="s">
        <v>8</v>
      </c>
      <c r="G18" t="s">
        <v>145</v>
      </c>
      <c r="H18" t="s">
        <v>51</v>
      </c>
      <c r="I18" s="7">
        <f>SUM(T2:T151)</f>
        <v>20</v>
      </c>
      <c r="K18" s="1">
        <f t="shared" si="0"/>
        <v>9.9</v>
      </c>
      <c r="L18" s="1">
        <f t="shared" si="9"/>
        <v>0</v>
      </c>
      <c r="M18" s="1">
        <f t="shared" si="10"/>
        <v>0</v>
      </c>
      <c r="N18" s="1">
        <f t="shared" si="1"/>
        <v>0</v>
      </c>
      <c r="O18" s="1">
        <f t="shared" si="11"/>
        <v>0</v>
      </c>
      <c r="P18" s="1">
        <f t="shared" si="2"/>
        <v>0</v>
      </c>
      <c r="Q18" s="1">
        <f t="shared" si="3"/>
        <v>0</v>
      </c>
      <c r="R18" s="1">
        <f t="shared" si="4"/>
        <v>9.9</v>
      </c>
      <c r="S18" s="1">
        <f t="shared" si="5"/>
        <v>0</v>
      </c>
      <c r="T18" s="1">
        <f t="shared" si="6"/>
        <v>0</v>
      </c>
      <c r="U18" s="1">
        <f t="shared" si="7"/>
        <v>0</v>
      </c>
      <c r="V18" s="1">
        <f t="shared" si="8"/>
        <v>0</v>
      </c>
    </row>
    <row r="19" spans="1:22">
      <c r="A19" s="5">
        <v>40031</v>
      </c>
      <c r="B19" s="4"/>
      <c r="D19" s="1">
        <v>24.9</v>
      </c>
      <c r="E19" t="s">
        <v>20</v>
      </c>
      <c r="F19" t="s">
        <v>5</v>
      </c>
      <c r="G19" t="s">
        <v>543</v>
      </c>
      <c r="H19" t="s">
        <v>126</v>
      </c>
      <c r="I19" s="7">
        <f>SUM(V2:V180)</f>
        <v>0</v>
      </c>
      <c r="K19" s="1">
        <f t="shared" si="0"/>
        <v>24.9</v>
      </c>
      <c r="L19" s="1">
        <f t="shared" si="9"/>
        <v>0</v>
      </c>
      <c r="M19" s="1">
        <f t="shared" si="10"/>
        <v>0</v>
      </c>
      <c r="N19" s="1">
        <f t="shared" si="1"/>
        <v>0</v>
      </c>
      <c r="O19" s="1">
        <f t="shared" si="11"/>
        <v>0</v>
      </c>
      <c r="P19" s="1">
        <f t="shared" si="2"/>
        <v>24.9</v>
      </c>
      <c r="Q19" s="1">
        <f t="shared" si="3"/>
        <v>0</v>
      </c>
      <c r="R19" s="1">
        <f t="shared" si="4"/>
        <v>0</v>
      </c>
      <c r="S19" s="1">
        <f t="shared" si="5"/>
        <v>0</v>
      </c>
      <c r="T19" s="1">
        <f t="shared" si="6"/>
        <v>0</v>
      </c>
      <c r="U19" s="1">
        <f t="shared" si="7"/>
        <v>0</v>
      </c>
      <c r="V19" s="1">
        <f t="shared" si="8"/>
        <v>0</v>
      </c>
    </row>
    <row r="20" spans="1:22">
      <c r="A20" s="5">
        <v>40029</v>
      </c>
      <c r="B20" s="1"/>
      <c r="D20" s="1">
        <v>24.9</v>
      </c>
      <c r="E20" t="s">
        <v>20</v>
      </c>
      <c r="F20" t="s">
        <v>7</v>
      </c>
      <c r="G20" t="s">
        <v>570</v>
      </c>
      <c r="K20" s="1">
        <f t="shared" si="0"/>
        <v>24.9</v>
      </c>
      <c r="L20" s="1">
        <f t="shared" si="9"/>
        <v>0</v>
      </c>
      <c r="M20" s="1">
        <f t="shared" si="10"/>
        <v>0</v>
      </c>
      <c r="N20" s="1">
        <f t="shared" si="1"/>
        <v>24.9</v>
      </c>
      <c r="O20" s="1">
        <f t="shared" si="11"/>
        <v>0</v>
      </c>
      <c r="P20" s="1">
        <f t="shared" si="2"/>
        <v>0</v>
      </c>
      <c r="Q20" s="1">
        <f t="shared" si="3"/>
        <v>0</v>
      </c>
      <c r="R20" s="1">
        <f t="shared" si="4"/>
        <v>0</v>
      </c>
      <c r="S20" s="1">
        <f t="shared" si="5"/>
        <v>0</v>
      </c>
      <c r="T20" s="1">
        <f t="shared" si="6"/>
        <v>0</v>
      </c>
      <c r="U20" s="1">
        <f t="shared" si="7"/>
        <v>0</v>
      </c>
      <c r="V20" s="1">
        <f t="shared" si="8"/>
        <v>0</v>
      </c>
    </row>
    <row r="21" spans="1:22">
      <c r="A21" s="5">
        <v>40031</v>
      </c>
      <c r="B21" s="1"/>
      <c r="D21" s="1">
        <v>24.9</v>
      </c>
      <c r="E21" t="s">
        <v>20</v>
      </c>
      <c r="F21" t="s">
        <v>8</v>
      </c>
      <c r="G21" t="s">
        <v>513</v>
      </c>
      <c r="K21" s="1">
        <f t="shared" si="0"/>
        <v>24.9</v>
      </c>
      <c r="L21" s="1">
        <f t="shared" si="9"/>
        <v>0</v>
      </c>
      <c r="M21" s="1">
        <f t="shared" si="10"/>
        <v>0</v>
      </c>
      <c r="N21" s="1">
        <f t="shared" si="1"/>
        <v>0</v>
      </c>
      <c r="O21" s="1">
        <f t="shared" si="11"/>
        <v>0</v>
      </c>
      <c r="P21" s="1">
        <f t="shared" si="2"/>
        <v>0</v>
      </c>
      <c r="Q21" s="1">
        <f t="shared" si="3"/>
        <v>0</v>
      </c>
      <c r="R21" s="1">
        <f t="shared" si="4"/>
        <v>24.9</v>
      </c>
      <c r="S21" s="1">
        <f t="shared" si="5"/>
        <v>0</v>
      </c>
      <c r="T21" s="1">
        <f t="shared" si="6"/>
        <v>0</v>
      </c>
      <c r="U21" s="1">
        <f t="shared" si="7"/>
        <v>0</v>
      </c>
      <c r="V21" s="1">
        <f t="shared" si="8"/>
        <v>0</v>
      </c>
    </row>
    <row r="22" spans="1:22">
      <c r="A22" s="5">
        <v>40031</v>
      </c>
      <c r="B22" s="4"/>
      <c r="D22" s="1">
        <v>21.9</v>
      </c>
      <c r="E22" t="s">
        <v>20</v>
      </c>
      <c r="F22" t="s">
        <v>5</v>
      </c>
      <c r="G22" t="s">
        <v>138</v>
      </c>
      <c r="K22" s="1">
        <f t="shared" si="0"/>
        <v>21.9</v>
      </c>
      <c r="L22" s="1">
        <f t="shared" si="9"/>
        <v>0</v>
      </c>
      <c r="M22" s="1">
        <f t="shared" si="10"/>
        <v>0</v>
      </c>
      <c r="N22" s="1">
        <f t="shared" si="1"/>
        <v>0</v>
      </c>
      <c r="O22" s="1">
        <f t="shared" si="11"/>
        <v>0</v>
      </c>
      <c r="P22" s="1">
        <f t="shared" si="2"/>
        <v>21.9</v>
      </c>
      <c r="Q22" s="1">
        <f t="shared" si="3"/>
        <v>0</v>
      </c>
      <c r="R22" s="1">
        <f t="shared" si="4"/>
        <v>0</v>
      </c>
      <c r="S22" s="1">
        <f t="shared" si="5"/>
        <v>0</v>
      </c>
      <c r="T22" s="1">
        <f t="shared" si="6"/>
        <v>0</v>
      </c>
      <c r="U22" s="1">
        <f t="shared" si="7"/>
        <v>0</v>
      </c>
      <c r="V22" s="1">
        <f t="shared" si="8"/>
        <v>0</v>
      </c>
    </row>
    <row r="23" spans="1:22">
      <c r="A23" s="5">
        <v>40031</v>
      </c>
      <c r="B23" s="4"/>
      <c r="D23" s="1">
        <v>260</v>
      </c>
      <c r="E23" t="s">
        <v>20</v>
      </c>
      <c r="F23" t="s">
        <v>33</v>
      </c>
      <c r="G23" t="s">
        <v>33</v>
      </c>
      <c r="K23" s="1">
        <f t="shared" si="0"/>
        <v>260</v>
      </c>
      <c r="L23" s="1">
        <f t="shared" si="9"/>
        <v>0</v>
      </c>
      <c r="M23" s="1">
        <f t="shared" si="10"/>
        <v>0</v>
      </c>
      <c r="N23" s="1">
        <f t="shared" si="1"/>
        <v>0</v>
      </c>
      <c r="O23" s="1">
        <f t="shared" si="11"/>
        <v>0</v>
      </c>
      <c r="P23" s="1">
        <f t="shared" si="2"/>
        <v>0</v>
      </c>
      <c r="Q23" s="1">
        <f t="shared" si="3"/>
        <v>0</v>
      </c>
      <c r="R23" s="1">
        <f t="shared" si="4"/>
        <v>0</v>
      </c>
      <c r="S23" s="1">
        <f t="shared" si="5"/>
        <v>260</v>
      </c>
      <c r="T23" s="1">
        <f t="shared" si="6"/>
        <v>0</v>
      </c>
      <c r="U23" s="1">
        <f t="shared" si="7"/>
        <v>0</v>
      </c>
      <c r="V23" s="1">
        <f t="shared" si="8"/>
        <v>0</v>
      </c>
    </row>
    <row r="24" spans="1:22">
      <c r="A24" s="5">
        <v>40032</v>
      </c>
      <c r="B24" s="4"/>
      <c r="D24" s="1">
        <v>24.9</v>
      </c>
      <c r="E24" t="s">
        <v>20</v>
      </c>
      <c r="F24" t="s">
        <v>13</v>
      </c>
      <c r="G24" t="s">
        <v>148</v>
      </c>
      <c r="K24" s="1">
        <f t="shared" si="0"/>
        <v>24.9</v>
      </c>
      <c r="L24" s="1">
        <f t="shared" si="9"/>
        <v>0</v>
      </c>
      <c r="M24" s="1">
        <f t="shared" si="10"/>
        <v>0</v>
      </c>
      <c r="N24" s="1">
        <f t="shared" si="1"/>
        <v>0</v>
      </c>
      <c r="O24" s="1">
        <f t="shared" si="11"/>
        <v>0</v>
      </c>
      <c r="P24" s="1">
        <f t="shared" si="2"/>
        <v>0</v>
      </c>
      <c r="Q24" s="1">
        <f t="shared" si="3"/>
        <v>24.9</v>
      </c>
      <c r="R24" s="1">
        <f t="shared" si="4"/>
        <v>0</v>
      </c>
      <c r="S24" s="1">
        <f t="shared" si="5"/>
        <v>0</v>
      </c>
      <c r="T24" s="1">
        <f t="shared" si="6"/>
        <v>0</v>
      </c>
      <c r="U24" s="1">
        <f t="shared" si="7"/>
        <v>0</v>
      </c>
      <c r="V24" s="1">
        <f t="shared" si="8"/>
        <v>0</v>
      </c>
    </row>
    <row r="25" spans="1:22">
      <c r="A25" s="5">
        <v>40031</v>
      </c>
      <c r="B25" s="4"/>
      <c r="D25" s="1">
        <v>24.9</v>
      </c>
      <c r="E25" t="s">
        <v>20</v>
      </c>
      <c r="F25" t="s">
        <v>6</v>
      </c>
      <c r="G25" t="s">
        <v>571</v>
      </c>
      <c r="K25" s="1">
        <f t="shared" si="0"/>
        <v>24.9</v>
      </c>
      <c r="L25" s="1">
        <f t="shared" si="9"/>
        <v>0</v>
      </c>
      <c r="M25" s="1">
        <f t="shared" si="10"/>
        <v>0</v>
      </c>
      <c r="N25" s="1">
        <f t="shared" si="1"/>
        <v>0</v>
      </c>
      <c r="O25" s="1">
        <f t="shared" si="11"/>
        <v>24.9</v>
      </c>
      <c r="P25" s="1">
        <f t="shared" si="2"/>
        <v>0</v>
      </c>
      <c r="Q25" s="1">
        <f t="shared" si="3"/>
        <v>0</v>
      </c>
      <c r="R25" s="1">
        <f t="shared" si="4"/>
        <v>0</v>
      </c>
      <c r="S25" s="1">
        <f t="shared" si="5"/>
        <v>0</v>
      </c>
      <c r="T25" s="1">
        <f t="shared" si="6"/>
        <v>0</v>
      </c>
      <c r="U25" s="1">
        <f t="shared" si="7"/>
        <v>0</v>
      </c>
      <c r="V25" s="1">
        <f t="shared" si="8"/>
        <v>0</v>
      </c>
    </row>
    <row r="26" spans="1:22">
      <c r="A26" s="5">
        <v>40031</v>
      </c>
      <c r="B26" s="1"/>
      <c r="D26" s="1">
        <v>30</v>
      </c>
      <c r="E26" t="s">
        <v>20</v>
      </c>
      <c r="F26" t="s">
        <v>6</v>
      </c>
      <c r="G26" t="s">
        <v>571</v>
      </c>
      <c r="K26" s="1">
        <f t="shared" si="0"/>
        <v>30</v>
      </c>
      <c r="L26" s="1">
        <f t="shared" si="9"/>
        <v>0</v>
      </c>
      <c r="M26" s="1">
        <f t="shared" si="10"/>
        <v>0</v>
      </c>
      <c r="N26" s="1">
        <f t="shared" si="1"/>
        <v>0</v>
      </c>
      <c r="O26" s="1">
        <f t="shared" si="11"/>
        <v>30</v>
      </c>
      <c r="P26" s="1">
        <f t="shared" si="2"/>
        <v>0</v>
      </c>
      <c r="Q26" s="1">
        <f t="shared" si="3"/>
        <v>0</v>
      </c>
      <c r="R26" s="1">
        <f t="shared" si="4"/>
        <v>0</v>
      </c>
      <c r="S26" s="1">
        <f t="shared" si="5"/>
        <v>0</v>
      </c>
      <c r="T26" s="1">
        <f t="shared" si="6"/>
        <v>0</v>
      </c>
      <c r="U26" s="1">
        <f t="shared" si="7"/>
        <v>0</v>
      </c>
      <c r="V26" s="1">
        <f t="shared" si="8"/>
        <v>0</v>
      </c>
    </row>
    <row r="27" spans="1:22">
      <c r="A27" s="5">
        <v>40035</v>
      </c>
      <c r="B27" s="1"/>
      <c r="D27" s="1">
        <v>19.899999999999999</v>
      </c>
      <c r="E27" t="s">
        <v>20</v>
      </c>
      <c r="F27" t="s">
        <v>6</v>
      </c>
      <c r="G27" t="s">
        <v>192</v>
      </c>
      <c r="K27" s="1">
        <f t="shared" si="0"/>
        <v>19.899999999999999</v>
      </c>
      <c r="L27" s="1">
        <f t="shared" si="9"/>
        <v>0</v>
      </c>
      <c r="M27" s="1">
        <f t="shared" si="10"/>
        <v>0</v>
      </c>
      <c r="N27" s="1">
        <f t="shared" si="1"/>
        <v>0</v>
      </c>
      <c r="O27" s="1">
        <f t="shared" si="11"/>
        <v>19.899999999999999</v>
      </c>
      <c r="P27" s="1">
        <f t="shared" si="2"/>
        <v>0</v>
      </c>
      <c r="Q27" s="1">
        <f t="shared" si="3"/>
        <v>0</v>
      </c>
      <c r="R27" s="1">
        <f t="shared" si="4"/>
        <v>0</v>
      </c>
      <c r="S27" s="1">
        <f t="shared" si="5"/>
        <v>0</v>
      </c>
      <c r="T27" s="1">
        <f t="shared" si="6"/>
        <v>0</v>
      </c>
      <c r="U27" s="1">
        <f t="shared" si="7"/>
        <v>0</v>
      </c>
      <c r="V27" s="1">
        <f t="shared" si="8"/>
        <v>0</v>
      </c>
    </row>
    <row r="28" spans="1:22">
      <c r="A28" s="5">
        <v>40035</v>
      </c>
      <c r="B28" s="1"/>
      <c r="D28" s="1">
        <v>24.9</v>
      </c>
      <c r="E28" t="s">
        <v>20</v>
      </c>
      <c r="F28" t="s">
        <v>6</v>
      </c>
      <c r="G28" t="s">
        <v>489</v>
      </c>
      <c r="K28" s="1">
        <f t="shared" si="0"/>
        <v>24.9</v>
      </c>
      <c r="L28" s="1">
        <f t="shared" si="9"/>
        <v>0</v>
      </c>
      <c r="M28" s="1">
        <f t="shared" si="10"/>
        <v>0</v>
      </c>
      <c r="N28" s="1">
        <f t="shared" si="1"/>
        <v>0</v>
      </c>
      <c r="O28" s="1">
        <f t="shared" si="11"/>
        <v>24.9</v>
      </c>
      <c r="P28" s="1">
        <f t="shared" si="2"/>
        <v>0</v>
      </c>
      <c r="Q28" s="1">
        <f t="shared" si="3"/>
        <v>0</v>
      </c>
      <c r="R28" s="1">
        <f t="shared" si="4"/>
        <v>0</v>
      </c>
      <c r="S28" s="1">
        <f t="shared" si="5"/>
        <v>0</v>
      </c>
      <c r="T28" s="1">
        <f t="shared" si="6"/>
        <v>0</v>
      </c>
      <c r="U28" s="1">
        <f t="shared" si="7"/>
        <v>0</v>
      </c>
      <c r="V28" s="1">
        <f t="shared" si="8"/>
        <v>0</v>
      </c>
    </row>
    <row r="29" spans="1:22">
      <c r="A29" s="5">
        <v>40035</v>
      </c>
      <c r="B29" s="1"/>
      <c r="D29" s="1">
        <v>24.9</v>
      </c>
      <c r="E29" t="s">
        <v>20</v>
      </c>
      <c r="F29" t="s">
        <v>6</v>
      </c>
      <c r="G29" t="s">
        <v>572</v>
      </c>
      <c r="K29" s="1">
        <f t="shared" si="0"/>
        <v>24.9</v>
      </c>
      <c r="L29" s="1">
        <f t="shared" si="9"/>
        <v>0</v>
      </c>
      <c r="M29" s="1">
        <f t="shared" si="10"/>
        <v>0</v>
      </c>
      <c r="N29" s="1">
        <f t="shared" si="1"/>
        <v>0</v>
      </c>
      <c r="O29" s="1">
        <f t="shared" si="11"/>
        <v>24.9</v>
      </c>
      <c r="P29" s="1">
        <f t="shared" si="2"/>
        <v>0</v>
      </c>
      <c r="Q29" s="1">
        <f t="shared" si="3"/>
        <v>0</v>
      </c>
      <c r="R29" s="1">
        <f t="shared" si="4"/>
        <v>0</v>
      </c>
      <c r="S29" s="1">
        <f t="shared" si="5"/>
        <v>0</v>
      </c>
      <c r="T29" s="1">
        <f t="shared" si="6"/>
        <v>0</v>
      </c>
      <c r="U29" s="1">
        <f t="shared" si="7"/>
        <v>0</v>
      </c>
      <c r="V29" s="1">
        <f t="shared" si="8"/>
        <v>0</v>
      </c>
    </row>
    <row r="30" spans="1:22">
      <c r="A30" s="5">
        <v>40035</v>
      </c>
      <c r="B30" s="1"/>
      <c r="D30" s="1">
        <v>40</v>
      </c>
      <c r="E30" t="s">
        <v>574</v>
      </c>
      <c r="F30" t="s">
        <v>5</v>
      </c>
      <c r="G30" t="s">
        <v>573</v>
      </c>
      <c r="K30" s="1">
        <f t="shared" si="0"/>
        <v>0</v>
      </c>
      <c r="L30" s="1">
        <f t="shared" si="9"/>
        <v>0</v>
      </c>
      <c r="M30" s="1">
        <f t="shared" si="10"/>
        <v>0</v>
      </c>
      <c r="N30" s="1">
        <f t="shared" si="1"/>
        <v>0</v>
      </c>
      <c r="O30" s="1">
        <f t="shared" si="11"/>
        <v>0</v>
      </c>
      <c r="P30" s="1">
        <f t="shared" si="2"/>
        <v>40</v>
      </c>
      <c r="Q30" s="1">
        <f t="shared" si="3"/>
        <v>0</v>
      </c>
      <c r="R30" s="1">
        <f t="shared" si="4"/>
        <v>0</v>
      </c>
      <c r="S30" s="1">
        <f t="shared" si="5"/>
        <v>0</v>
      </c>
      <c r="T30" s="1">
        <f t="shared" si="6"/>
        <v>0</v>
      </c>
      <c r="U30" s="1">
        <f t="shared" si="7"/>
        <v>0</v>
      </c>
      <c r="V30" s="1">
        <f t="shared" si="8"/>
        <v>0</v>
      </c>
    </row>
    <row r="31" spans="1:22">
      <c r="A31" s="5">
        <v>40035</v>
      </c>
      <c r="B31" s="1"/>
      <c r="D31" s="1">
        <v>24.9</v>
      </c>
      <c r="E31" t="s">
        <v>20</v>
      </c>
      <c r="F31" t="s">
        <v>5</v>
      </c>
      <c r="G31" t="s">
        <v>575</v>
      </c>
      <c r="K31" s="1">
        <f t="shared" si="0"/>
        <v>24.9</v>
      </c>
      <c r="L31" s="1">
        <f t="shared" si="9"/>
        <v>0</v>
      </c>
      <c r="M31" s="1">
        <f t="shared" si="10"/>
        <v>0</v>
      </c>
      <c r="N31" s="1">
        <f t="shared" si="1"/>
        <v>0</v>
      </c>
      <c r="O31" s="1">
        <f t="shared" si="11"/>
        <v>0</v>
      </c>
      <c r="P31" s="1">
        <f t="shared" si="2"/>
        <v>24.9</v>
      </c>
      <c r="Q31" s="1">
        <f t="shared" si="3"/>
        <v>0</v>
      </c>
      <c r="R31" s="1">
        <f t="shared" si="4"/>
        <v>0</v>
      </c>
      <c r="S31" s="1">
        <f t="shared" si="5"/>
        <v>0</v>
      </c>
      <c r="T31" s="1">
        <f t="shared" si="6"/>
        <v>0</v>
      </c>
      <c r="U31" s="1">
        <f t="shared" si="7"/>
        <v>0</v>
      </c>
      <c r="V31" s="1">
        <f t="shared" si="8"/>
        <v>0</v>
      </c>
    </row>
    <row r="32" spans="1:22">
      <c r="A32" s="5">
        <v>40035</v>
      </c>
      <c r="B32" s="1"/>
      <c r="D32" s="1">
        <v>44.9</v>
      </c>
      <c r="E32" t="s">
        <v>20</v>
      </c>
      <c r="F32" t="s">
        <v>8</v>
      </c>
      <c r="G32" t="s">
        <v>576</v>
      </c>
      <c r="K32" s="1">
        <f t="shared" si="0"/>
        <v>44.9</v>
      </c>
      <c r="L32" s="1">
        <f t="shared" si="9"/>
        <v>0</v>
      </c>
      <c r="M32" s="1">
        <f t="shared" si="10"/>
        <v>0</v>
      </c>
      <c r="N32" s="1">
        <f t="shared" si="1"/>
        <v>0</v>
      </c>
      <c r="O32" s="1">
        <f t="shared" si="11"/>
        <v>0</v>
      </c>
      <c r="P32" s="1">
        <f t="shared" si="2"/>
        <v>0</v>
      </c>
      <c r="Q32" s="1">
        <f t="shared" si="3"/>
        <v>0</v>
      </c>
      <c r="R32" s="1">
        <f t="shared" si="4"/>
        <v>44.9</v>
      </c>
      <c r="S32" s="1">
        <f t="shared" si="5"/>
        <v>0</v>
      </c>
      <c r="T32" s="1">
        <f t="shared" si="6"/>
        <v>0</v>
      </c>
      <c r="U32" s="1">
        <f t="shared" si="7"/>
        <v>0</v>
      </c>
      <c r="V32" s="1">
        <f t="shared" si="8"/>
        <v>0</v>
      </c>
    </row>
    <row r="33" spans="1:22">
      <c r="A33" s="5">
        <v>40035</v>
      </c>
      <c r="B33" s="1"/>
      <c r="D33" s="1">
        <v>40</v>
      </c>
      <c r="E33" t="s">
        <v>20</v>
      </c>
      <c r="F33" t="s">
        <v>8</v>
      </c>
      <c r="G33" t="s">
        <v>577</v>
      </c>
      <c r="K33" s="1">
        <f t="shared" si="0"/>
        <v>40</v>
      </c>
      <c r="L33" s="1">
        <f t="shared" si="9"/>
        <v>0</v>
      </c>
      <c r="M33" s="1">
        <f t="shared" si="10"/>
        <v>0</v>
      </c>
      <c r="N33" s="1">
        <f t="shared" si="1"/>
        <v>0</v>
      </c>
      <c r="O33" s="1">
        <f t="shared" si="11"/>
        <v>0</v>
      </c>
      <c r="P33" s="1">
        <f t="shared" si="2"/>
        <v>0</v>
      </c>
      <c r="Q33" s="1">
        <f t="shared" si="3"/>
        <v>0</v>
      </c>
      <c r="R33" s="1">
        <f t="shared" si="4"/>
        <v>40</v>
      </c>
      <c r="S33" s="1">
        <f t="shared" si="5"/>
        <v>0</v>
      </c>
      <c r="T33" s="1">
        <f t="shared" si="6"/>
        <v>0</v>
      </c>
      <c r="U33" s="1">
        <f t="shared" si="7"/>
        <v>0</v>
      </c>
      <c r="V33" s="1">
        <f t="shared" si="8"/>
        <v>0</v>
      </c>
    </row>
    <row r="34" spans="1:22">
      <c r="A34" s="5">
        <v>40036</v>
      </c>
      <c r="B34" s="1"/>
      <c r="D34" s="1">
        <v>24.9</v>
      </c>
      <c r="E34" t="s">
        <v>20</v>
      </c>
      <c r="F34" t="s">
        <v>6</v>
      </c>
      <c r="G34" t="s">
        <v>485</v>
      </c>
      <c r="K34" s="1">
        <f t="shared" si="0"/>
        <v>24.9</v>
      </c>
      <c r="L34" s="1">
        <f t="shared" si="9"/>
        <v>0</v>
      </c>
      <c r="M34" s="1">
        <f t="shared" si="10"/>
        <v>0</v>
      </c>
      <c r="N34" s="1">
        <f t="shared" si="1"/>
        <v>0</v>
      </c>
      <c r="O34" s="1">
        <f t="shared" si="11"/>
        <v>24.9</v>
      </c>
      <c r="P34" s="1">
        <f t="shared" si="2"/>
        <v>0</v>
      </c>
      <c r="Q34" s="1">
        <f t="shared" si="3"/>
        <v>0</v>
      </c>
      <c r="R34" s="1">
        <f t="shared" si="4"/>
        <v>0</v>
      </c>
      <c r="S34" s="1">
        <f t="shared" si="5"/>
        <v>0</v>
      </c>
      <c r="T34" s="1">
        <f t="shared" si="6"/>
        <v>0</v>
      </c>
      <c r="U34" s="1">
        <f t="shared" si="7"/>
        <v>0</v>
      </c>
      <c r="V34" s="1">
        <f t="shared" si="8"/>
        <v>0</v>
      </c>
    </row>
    <row r="35" spans="1:22">
      <c r="A35" s="5">
        <v>40036</v>
      </c>
      <c r="B35" s="1"/>
      <c r="D35" s="1">
        <v>75</v>
      </c>
      <c r="E35" t="s">
        <v>20</v>
      </c>
      <c r="F35" t="s">
        <v>5</v>
      </c>
      <c r="G35" t="s">
        <v>319</v>
      </c>
      <c r="K35" s="1">
        <f t="shared" si="0"/>
        <v>75</v>
      </c>
      <c r="L35" s="1">
        <f t="shared" si="9"/>
        <v>0</v>
      </c>
      <c r="M35" s="1">
        <f t="shared" si="10"/>
        <v>0</v>
      </c>
      <c r="N35" s="1">
        <f t="shared" si="1"/>
        <v>0</v>
      </c>
      <c r="O35" s="1">
        <f t="shared" si="11"/>
        <v>0</v>
      </c>
      <c r="P35" s="1">
        <f t="shared" si="2"/>
        <v>75</v>
      </c>
      <c r="Q35" s="1">
        <f t="shared" si="3"/>
        <v>0</v>
      </c>
      <c r="R35" s="1">
        <f t="shared" si="4"/>
        <v>0</v>
      </c>
      <c r="S35" s="1">
        <f t="shared" si="5"/>
        <v>0</v>
      </c>
      <c r="T35" s="1">
        <f t="shared" si="6"/>
        <v>0</v>
      </c>
      <c r="U35" s="1">
        <f t="shared" si="7"/>
        <v>0</v>
      </c>
      <c r="V35" s="1">
        <f t="shared" si="8"/>
        <v>0</v>
      </c>
    </row>
    <row r="36" spans="1:22">
      <c r="A36" s="5">
        <v>40036</v>
      </c>
      <c r="B36" s="1"/>
      <c r="D36" s="1">
        <v>70</v>
      </c>
      <c r="E36" t="s">
        <v>20</v>
      </c>
      <c r="F36" t="s">
        <v>5</v>
      </c>
      <c r="G36" t="s">
        <v>85</v>
      </c>
      <c r="K36" s="1">
        <f t="shared" si="0"/>
        <v>70</v>
      </c>
      <c r="L36" s="1">
        <f t="shared" si="9"/>
        <v>0</v>
      </c>
      <c r="M36" s="1">
        <f t="shared" si="10"/>
        <v>0</v>
      </c>
      <c r="N36" s="1">
        <f t="shared" si="1"/>
        <v>0</v>
      </c>
      <c r="O36" s="1">
        <f t="shared" si="11"/>
        <v>0</v>
      </c>
      <c r="P36" s="1">
        <f t="shared" si="2"/>
        <v>70</v>
      </c>
      <c r="Q36" s="1">
        <f t="shared" si="3"/>
        <v>0</v>
      </c>
      <c r="R36" s="1">
        <f t="shared" si="4"/>
        <v>0</v>
      </c>
      <c r="S36" s="1">
        <f t="shared" si="5"/>
        <v>0</v>
      </c>
      <c r="T36" s="1">
        <f t="shared" si="6"/>
        <v>0</v>
      </c>
      <c r="U36" s="1">
        <f t="shared" si="7"/>
        <v>0</v>
      </c>
      <c r="V36" s="1">
        <f t="shared" si="8"/>
        <v>0</v>
      </c>
    </row>
    <row r="37" spans="1:22">
      <c r="A37" s="5">
        <v>40035</v>
      </c>
      <c r="B37" s="1"/>
      <c r="D37" s="1">
        <v>24.9</v>
      </c>
      <c r="E37" t="s">
        <v>20</v>
      </c>
      <c r="F37" t="s">
        <v>6</v>
      </c>
      <c r="G37" t="s">
        <v>72</v>
      </c>
      <c r="K37" s="1">
        <f t="shared" si="0"/>
        <v>24.9</v>
      </c>
      <c r="L37" s="1">
        <f t="shared" si="9"/>
        <v>0</v>
      </c>
      <c r="M37" s="1">
        <f t="shared" si="10"/>
        <v>0</v>
      </c>
      <c r="N37" s="1">
        <f t="shared" si="1"/>
        <v>0</v>
      </c>
      <c r="O37" s="1">
        <f t="shared" si="11"/>
        <v>24.9</v>
      </c>
      <c r="P37" s="1">
        <f t="shared" si="2"/>
        <v>0</v>
      </c>
      <c r="Q37" s="1">
        <f t="shared" si="3"/>
        <v>0</v>
      </c>
      <c r="R37" s="1">
        <f t="shared" si="4"/>
        <v>0</v>
      </c>
      <c r="S37" s="1">
        <f t="shared" si="5"/>
        <v>0</v>
      </c>
      <c r="T37" s="1">
        <f t="shared" si="6"/>
        <v>0</v>
      </c>
      <c r="U37" s="1">
        <f t="shared" si="7"/>
        <v>0</v>
      </c>
      <c r="V37" s="1">
        <f t="shared" si="8"/>
        <v>0</v>
      </c>
    </row>
    <row r="38" spans="1:22">
      <c r="A38" s="5">
        <v>40035</v>
      </c>
      <c r="B38" s="1"/>
      <c r="D38" s="1">
        <v>12.9</v>
      </c>
      <c r="E38" t="s">
        <v>20</v>
      </c>
      <c r="F38" t="s">
        <v>6</v>
      </c>
      <c r="G38" t="s">
        <v>73</v>
      </c>
      <c r="K38" s="1">
        <f t="shared" si="0"/>
        <v>12.9</v>
      </c>
      <c r="L38" s="1">
        <f t="shared" si="9"/>
        <v>0</v>
      </c>
      <c r="M38" s="1">
        <f t="shared" si="10"/>
        <v>0</v>
      </c>
      <c r="N38" s="1">
        <f t="shared" si="1"/>
        <v>0</v>
      </c>
      <c r="O38" s="1">
        <f t="shared" si="11"/>
        <v>12.9</v>
      </c>
      <c r="P38" s="1">
        <f t="shared" si="2"/>
        <v>0</v>
      </c>
      <c r="Q38" s="1">
        <f t="shared" si="3"/>
        <v>0</v>
      </c>
      <c r="R38" s="1">
        <f t="shared" si="4"/>
        <v>0</v>
      </c>
      <c r="S38" s="1">
        <f t="shared" si="5"/>
        <v>0</v>
      </c>
      <c r="T38" s="1">
        <f t="shared" si="6"/>
        <v>0</v>
      </c>
      <c r="U38" s="1">
        <f t="shared" si="7"/>
        <v>0</v>
      </c>
      <c r="V38" s="1">
        <f t="shared" si="8"/>
        <v>0</v>
      </c>
    </row>
    <row r="39" spans="1:22">
      <c r="A39" s="5">
        <v>40036</v>
      </c>
      <c r="B39" s="1"/>
      <c r="D39" s="1">
        <v>30</v>
      </c>
      <c r="E39" t="s">
        <v>56</v>
      </c>
      <c r="F39" t="s">
        <v>7</v>
      </c>
      <c r="G39" t="s">
        <v>578</v>
      </c>
      <c r="K39" s="1">
        <f t="shared" si="0"/>
        <v>0</v>
      </c>
      <c r="L39" s="1">
        <f t="shared" si="9"/>
        <v>0</v>
      </c>
      <c r="M39" s="1">
        <f t="shared" si="10"/>
        <v>0</v>
      </c>
      <c r="N39" s="1">
        <f t="shared" si="1"/>
        <v>30</v>
      </c>
      <c r="O39" s="1">
        <f t="shared" si="11"/>
        <v>0</v>
      </c>
      <c r="P39" s="1">
        <f t="shared" si="2"/>
        <v>0</v>
      </c>
      <c r="Q39" s="1">
        <f t="shared" si="3"/>
        <v>0</v>
      </c>
      <c r="R39" s="1">
        <f t="shared" si="4"/>
        <v>0</v>
      </c>
      <c r="S39" s="1">
        <f t="shared" si="5"/>
        <v>0</v>
      </c>
      <c r="T39" s="1">
        <f t="shared" si="6"/>
        <v>0</v>
      </c>
      <c r="U39" s="1">
        <f t="shared" si="7"/>
        <v>30</v>
      </c>
      <c r="V39" s="1">
        <f t="shared" si="8"/>
        <v>0</v>
      </c>
    </row>
    <row r="40" spans="1:22">
      <c r="A40" s="5">
        <v>40037</v>
      </c>
      <c r="B40" s="1"/>
      <c r="D40" s="1">
        <v>24.9</v>
      </c>
      <c r="E40" t="s">
        <v>20</v>
      </c>
      <c r="F40" t="s">
        <v>13</v>
      </c>
      <c r="G40" t="s">
        <v>176</v>
      </c>
      <c r="K40" s="1">
        <f t="shared" si="0"/>
        <v>24.9</v>
      </c>
      <c r="L40" s="1">
        <f t="shared" si="9"/>
        <v>0</v>
      </c>
      <c r="M40" s="1">
        <f t="shared" si="10"/>
        <v>0</v>
      </c>
      <c r="N40" s="1">
        <f t="shared" si="1"/>
        <v>0</v>
      </c>
      <c r="O40" s="1">
        <f t="shared" si="11"/>
        <v>0</v>
      </c>
      <c r="P40" s="1">
        <f t="shared" si="2"/>
        <v>0</v>
      </c>
      <c r="Q40" s="1">
        <f t="shared" si="3"/>
        <v>24.9</v>
      </c>
      <c r="R40" s="1">
        <f t="shared" si="4"/>
        <v>0</v>
      </c>
      <c r="S40" s="1">
        <f t="shared" si="5"/>
        <v>0</v>
      </c>
      <c r="T40" s="1">
        <f t="shared" si="6"/>
        <v>0</v>
      </c>
      <c r="U40" s="1">
        <f t="shared" si="7"/>
        <v>0</v>
      </c>
      <c r="V40" s="1">
        <f t="shared" si="8"/>
        <v>0</v>
      </c>
    </row>
    <row r="41" spans="1:22">
      <c r="A41" s="5">
        <v>40037</v>
      </c>
      <c r="B41" s="1"/>
      <c r="D41" s="1">
        <v>24.9</v>
      </c>
      <c r="E41" t="s">
        <v>20</v>
      </c>
      <c r="F41" t="s">
        <v>13</v>
      </c>
      <c r="G41" t="s">
        <v>115</v>
      </c>
      <c r="K41" s="1">
        <f t="shared" si="0"/>
        <v>24.9</v>
      </c>
      <c r="L41" s="1">
        <f t="shared" si="9"/>
        <v>0</v>
      </c>
      <c r="M41" s="1">
        <f t="shared" si="10"/>
        <v>0</v>
      </c>
      <c r="N41" s="1">
        <f t="shared" si="1"/>
        <v>0</v>
      </c>
      <c r="O41" s="1">
        <f t="shared" si="11"/>
        <v>0</v>
      </c>
      <c r="P41" s="1">
        <f t="shared" si="2"/>
        <v>0</v>
      </c>
      <c r="Q41" s="1">
        <f t="shared" si="3"/>
        <v>24.9</v>
      </c>
      <c r="R41" s="1">
        <f t="shared" si="4"/>
        <v>0</v>
      </c>
      <c r="S41" s="1">
        <f t="shared" si="5"/>
        <v>0</v>
      </c>
      <c r="T41" s="1">
        <f t="shared" si="6"/>
        <v>0</v>
      </c>
      <c r="U41" s="1">
        <f t="shared" si="7"/>
        <v>0</v>
      </c>
      <c r="V41" s="1">
        <f t="shared" si="8"/>
        <v>0</v>
      </c>
    </row>
    <row r="42" spans="1:22">
      <c r="A42" s="5">
        <v>40037</v>
      </c>
      <c r="B42" s="1"/>
      <c r="D42" s="1">
        <v>24.9</v>
      </c>
      <c r="E42" t="s">
        <v>20</v>
      </c>
      <c r="F42" t="s">
        <v>8</v>
      </c>
      <c r="G42" t="s">
        <v>548</v>
      </c>
      <c r="K42" s="1">
        <f t="shared" si="0"/>
        <v>24.9</v>
      </c>
      <c r="L42" s="1">
        <f t="shared" si="9"/>
        <v>0</v>
      </c>
      <c r="M42" s="1">
        <f t="shared" si="10"/>
        <v>0</v>
      </c>
      <c r="N42" s="1">
        <f t="shared" si="1"/>
        <v>0</v>
      </c>
      <c r="O42" s="1">
        <f t="shared" si="11"/>
        <v>0</v>
      </c>
      <c r="P42" s="1">
        <f t="shared" si="2"/>
        <v>0</v>
      </c>
      <c r="Q42" s="1">
        <f t="shared" si="3"/>
        <v>0</v>
      </c>
      <c r="R42" s="1">
        <f t="shared" si="4"/>
        <v>24.9</v>
      </c>
      <c r="S42" s="1">
        <f t="shared" si="5"/>
        <v>0</v>
      </c>
      <c r="T42" s="1">
        <f t="shared" si="6"/>
        <v>0</v>
      </c>
      <c r="U42" s="1">
        <f t="shared" si="7"/>
        <v>0</v>
      </c>
      <c r="V42" s="1">
        <f t="shared" si="8"/>
        <v>0</v>
      </c>
    </row>
    <row r="43" spans="1:22">
      <c r="A43" s="5">
        <v>40037</v>
      </c>
      <c r="B43" s="1"/>
      <c r="D43" s="1">
        <v>24.9</v>
      </c>
      <c r="E43" t="s">
        <v>20</v>
      </c>
      <c r="F43" t="s">
        <v>5</v>
      </c>
      <c r="G43" t="s">
        <v>579</v>
      </c>
      <c r="K43" s="1">
        <f t="shared" si="0"/>
        <v>24.9</v>
      </c>
      <c r="L43" s="1">
        <f t="shared" si="9"/>
        <v>0</v>
      </c>
      <c r="M43" s="1">
        <f t="shared" si="10"/>
        <v>0</v>
      </c>
      <c r="N43" s="1">
        <f t="shared" si="1"/>
        <v>0</v>
      </c>
      <c r="O43" s="1">
        <f t="shared" si="11"/>
        <v>0</v>
      </c>
      <c r="P43" s="1">
        <f t="shared" si="2"/>
        <v>24.9</v>
      </c>
      <c r="Q43" s="1">
        <f t="shared" si="3"/>
        <v>0</v>
      </c>
      <c r="R43" s="1">
        <f t="shared" si="4"/>
        <v>0</v>
      </c>
      <c r="S43" s="1">
        <f t="shared" si="5"/>
        <v>0</v>
      </c>
      <c r="T43" s="1">
        <f t="shared" si="6"/>
        <v>0</v>
      </c>
      <c r="U43" s="1">
        <f t="shared" si="7"/>
        <v>0</v>
      </c>
      <c r="V43" s="1">
        <f t="shared" si="8"/>
        <v>0</v>
      </c>
    </row>
    <row r="44" spans="1:22">
      <c r="A44" s="5">
        <v>40037</v>
      </c>
      <c r="B44" s="1"/>
      <c r="D44" s="1">
        <v>30</v>
      </c>
      <c r="E44" t="s">
        <v>56</v>
      </c>
      <c r="F44" t="s">
        <v>5</v>
      </c>
      <c r="G44" t="s">
        <v>579</v>
      </c>
      <c r="K44" s="1">
        <f t="shared" si="0"/>
        <v>0</v>
      </c>
      <c r="L44" s="1">
        <f t="shared" si="9"/>
        <v>0</v>
      </c>
      <c r="M44" s="1">
        <f t="shared" si="10"/>
        <v>0</v>
      </c>
      <c r="N44" s="1">
        <f>IF(F44="caixa",D44,0)</f>
        <v>0</v>
      </c>
      <c r="O44" s="1">
        <f>IF(F44="bb",D44,0)</f>
        <v>0</v>
      </c>
      <c r="P44" s="1">
        <f>IF(F44="bradesco",D44,0)</f>
        <v>30</v>
      </c>
      <c r="Q44" s="1">
        <f>IF(F44="banco real",D44,0)</f>
        <v>0</v>
      </c>
      <c r="R44" s="1">
        <f>IF(F44="itau",D44,0)</f>
        <v>0</v>
      </c>
      <c r="S44" s="1">
        <f>IF(F44="pseg",D44,0)</f>
        <v>0</v>
      </c>
      <c r="T44" s="1">
        <f>IF(C44="pessoal",B44,0)</f>
        <v>0</v>
      </c>
      <c r="U44" s="1">
        <f t="shared" si="7"/>
        <v>30</v>
      </c>
      <c r="V44" s="1">
        <f t="shared" si="8"/>
        <v>0</v>
      </c>
    </row>
    <row r="45" spans="1:22">
      <c r="A45" s="5">
        <v>40037</v>
      </c>
      <c r="B45" s="1"/>
      <c r="D45" s="1">
        <v>29.9</v>
      </c>
      <c r="E45" t="s">
        <v>20</v>
      </c>
      <c r="F45" t="s">
        <v>5</v>
      </c>
      <c r="G45" t="s">
        <v>508</v>
      </c>
      <c r="K45" s="1">
        <f t="shared" si="0"/>
        <v>29.9</v>
      </c>
      <c r="L45" s="1">
        <f t="shared" si="9"/>
        <v>0</v>
      </c>
      <c r="M45" s="1">
        <f t="shared" si="10"/>
        <v>0</v>
      </c>
      <c r="N45" s="1">
        <f>IF(F45="caixa",D45,0)</f>
        <v>0</v>
      </c>
      <c r="O45" s="1">
        <f>IF(F45="bb",D45,0)</f>
        <v>0</v>
      </c>
      <c r="P45" s="1">
        <f>IF(F45="bradesco",D45,0)</f>
        <v>29.9</v>
      </c>
      <c r="Q45" s="1">
        <f>IF(F45="banco real",D45,0)</f>
        <v>0</v>
      </c>
      <c r="R45" s="1">
        <f>IF(F45="itau",D45,0)</f>
        <v>0</v>
      </c>
      <c r="S45" s="1">
        <f>IF(F45="pseg",D45,0)</f>
        <v>0</v>
      </c>
      <c r="T45" s="1">
        <f>IF(C45="pessoal",B45,0)</f>
        <v>0</v>
      </c>
      <c r="U45" s="1">
        <f t="shared" si="7"/>
        <v>0</v>
      </c>
      <c r="V45" s="1">
        <f t="shared" si="8"/>
        <v>0</v>
      </c>
    </row>
    <row r="46" spans="1:22">
      <c r="A46" s="5">
        <v>40037</v>
      </c>
      <c r="B46" s="1"/>
      <c r="D46" s="1">
        <v>24.9</v>
      </c>
      <c r="E46" t="s">
        <v>20</v>
      </c>
      <c r="F46" t="s">
        <v>8</v>
      </c>
      <c r="G46" t="s">
        <v>377</v>
      </c>
      <c r="K46" s="1">
        <f t="shared" si="0"/>
        <v>24.9</v>
      </c>
      <c r="L46" s="1">
        <f t="shared" si="9"/>
        <v>0</v>
      </c>
      <c r="M46" s="1">
        <f t="shared" si="10"/>
        <v>0</v>
      </c>
      <c r="N46" s="1">
        <f>IF(F46="caixa",D46,0)</f>
        <v>0</v>
      </c>
      <c r="O46" s="1">
        <f>IF(F46="bb",D46,0)</f>
        <v>0</v>
      </c>
      <c r="P46" s="1">
        <f>IF(F46="bradesco",D46,0)</f>
        <v>0</v>
      </c>
      <c r="Q46" s="1">
        <f>IF(F46="banco real",D46,0)</f>
        <v>0</v>
      </c>
      <c r="R46" s="1">
        <f>IF(F46="itau",D46,0)</f>
        <v>24.9</v>
      </c>
      <c r="S46" s="1">
        <f>IF(F46="pseg",D46,0)</f>
        <v>0</v>
      </c>
      <c r="T46" s="1">
        <f>IF(C46="pessoal",B46,0)</f>
        <v>0</v>
      </c>
      <c r="U46" s="1">
        <f t="shared" si="7"/>
        <v>0</v>
      </c>
      <c r="V46" s="1">
        <f t="shared" si="8"/>
        <v>0</v>
      </c>
    </row>
    <row r="47" spans="1:22">
      <c r="A47" s="5">
        <v>40038</v>
      </c>
      <c r="B47" s="1"/>
      <c r="D47" s="1">
        <v>24.9</v>
      </c>
      <c r="E47" t="s">
        <v>20</v>
      </c>
      <c r="F47" t="s">
        <v>6</v>
      </c>
      <c r="G47" t="s">
        <v>546</v>
      </c>
      <c r="K47" s="1">
        <f t="shared" si="0"/>
        <v>24.9</v>
      </c>
      <c r="L47" s="1">
        <f t="shared" si="9"/>
        <v>0</v>
      </c>
      <c r="M47" s="1">
        <f t="shared" si="10"/>
        <v>0</v>
      </c>
      <c r="N47" s="1">
        <f>IF(F47="caixa",D47,0)</f>
        <v>0</v>
      </c>
      <c r="O47" s="1">
        <f>IF(F47="bb",D47,0)</f>
        <v>24.9</v>
      </c>
      <c r="P47" s="1">
        <f>IF(F47="bradesco",D47,0)</f>
        <v>0</v>
      </c>
      <c r="Q47" s="1">
        <f>IF(F47="banco real",D47,0)</f>
        <v>0</v>
      </c>
      <c r="R47" s="1">
        <f>IF(F47="itau",D47,0)</f>
        <v>0</v>
      </c>
      <c r="S47" s="1">
        <f>IF(F47="pseg",D47,0)</f>
        <v>0</v>
      </c>
      <c r="T47" s="1">
        <f>IF(C47="pessoal",B47,0)</f>
        <v>0</v>
      </c>
      <c r="U47" s="1">
        <f t="shared" si="7"/>
        <v>0</v>
      </c>
      <c r="V47" s="1">
        <f t="shared" si="8"/>
        <v>0</v>
      </c>
    </row>
    <row r="48" spans="1:22">
      <c r="A48" s="5">
        <v>40035</v>
      </c>
      <c r="B48" s="1"/>
      <c r="D48" s="1">
        <v>44.9</v>
      </c>
      <c r="E48" t="s">
        <v>20</v>
      </c>
      <c r="F48" t="s">
        <v>13</v>
      </c>
      <c r="G48" t="s">
        <v>173</v>
      </c>
      <c r="K48" s="1">
        <f t="shared" si="0"/>
        <v>44.9</v>
      </c>
      <c r="L48" s="1">
        <f t="shared" si="9"/>
        <v>0</v>
      </c>
      <c r="M48" s="1">
        <f t="shared" si="10"/>
        <v>0</v>
      </c>
      <c r="N48" s="1">
        <f>IF(F48="caixa",D48,0)</f>
        <v>0</v>
      </c>
      <c r="O48" s="1">
        <f>IF(F48="bb",D48,0)</f>
        <v>0</v>
      </c>
      <c r="P48" s="1">
        <f>IF(F48="bradesco",D48,0)</f>
        <v>0</v>
      </c>
      <c r="Q48" s="1">
        <f>IF(F48="banco real",D48,0)</f>
        <v>44.9</v>
      </c>
      <c r="R48" s="1">
        <f>IF(F48="itau",D48,0)</f>
        <v>0</v>
      </c>
      <c r="S48" s="1">
        <f>IF(F48="pseg",D48,0)</f>
        <v>0</v>
      </c>
      <c r="T48" s="1">
        <f>IF(C48="pessoal",B48,0)</f>
        <v>0</v>
      </c>
      <c r="U48" s="1">
        <f t="shared" si="7"/>
        <v>0</v>
      </c>
      <c r="V48" s="1">
        <f t="shared" si="8"/>
        <v>0</v>
      </c>
    </row>
    <row r="49" spans="1:22">
      <c r="A49" s="5">
        <v>40038</v>
      </c>
      <c r="B49" s="1"/>
      <c r="D49" s="1">
        <v>24.9</v>
      </c>
      <c r="E49" t="s">
        <v>20</v>
      </c>
      <c r="F49" t="s">
        <v>7</v>
      </c>
      <c r="G49" t="s">
        <v>421</v>
      </c>
      <c r="K49" s="1">
        <f t="shared" si="0"/>
        <v>24.9</v>
      </c>
      <c r="L49" s="1">
        <f t="shared" si="9"/>
        <v>0</v>
      </c>
      <c r="M49" s="1">
        <f t="shared" si="10"/>
        <v>0</v>
      </c>
      <c r="N49" s="1">
        <f t="shared" si="1"/>
        <v>24.9</v>
      </c>
      <c r="O49" s="1">
        <f t="shared" si="11"/>
        <v>0</v>
      </c>
      <c r="P49" s="1">
        <f t="shared" si="2"/>
        <v>0</v>
      </c>
      <c r="Q49" s="1">
        <f t="shared" si="3"/>
        <v>0</v>
      </c>
      <c r="R49" s="1">
        <f t="shared" si="4"/>
        <v>0</v>
      </c>
      <c r="S49" s="1">
        <f t="shared" si="5"/>
        <v>0</v>
      </c>
      <c r="T49" s="1">
        <f t="shared" si="6"/>
        <v>0</v>
      </c>
      <c r="U49" s="1">
        <f t="shared" si="7"/>
        <v>0</v>
      </c>
      <c r="V49" s="1">
        <f t="shared" si="8"/>
        <v>0</v>
      </c>
    </row>
    <row r="50" spans="1:22">
      <c r="A50" s="5">
        <v>40038</v>
      </c>
      <c r="B50" s="1"/>
      <c r="D50" s="1">
        <v>90</v>
      </c>
      <c r="E50" t="s">
        <v>20</v>
      </c>
      <c r="F50" t="s">
        <v>7</v>
      </c>
      <c r="G50" t="s">
        <v>491</v>
      </c>
      <c r="K50" s="1">
        <f t="shared" si="0"/>
        <v>90</v>
      </c>
      <c r="L50" s="1">
        <f t="shared" si="9"/>
        <v>0</v>
      </c>
      <c r="M50" s="1">
        <f t="shared" si="10"/>
        <v>0</v>
      </c>
      <c r="N50" s="1">
        <f t="shared" si="1"/>
        <v>90</v>
      </c>
      <c r="O50" s="1">
        <f t="shared" si="11"/>
        <v>0</v>
      </c>
      <c r="P50" s="1">
        <f t="shared" si="2"/>
        <v>0</v>
      </c>
      <c r="Q50" s="1">
        <f t="shared" si="3"/>
        <v>0</v>
      </c>
      <c r="R50" s="1">
        <f t="shared" si="4"/>
        <v>0</v>
      </c>
      <c r="S50" s="1">
        <f t="shared" si="5"/>
        <v>0</v>
      </c>
      <c r="T50" s="1">
        <f t="shared" si="6"/>
        <v>0</v>
      </c>
      <c r="U50" s="1">
        <f t="shared" si="7"/>
        <v>0</v>
      </c>
      <c r="V50" s="1">
        <f t="shared" si="8"/>
        <v>0</v>
      </c>
    </row>
    <row r="51" spans="1:22">
      <c r="A51" s="5">
        <v>40028</v>
      </c>
      <c r="B51" s="1"/>
      <c r="D51" s="1">
        <v>9.9</v>
      </c>
      <c r="E51" t="s">
        <v>20</v>
      </c>
      <c r="F51" t="s">
        <v>8</v>
      </c>
      <c r="G51" t="s">
        <v>113</v>
      </c>
      <c r="H51" s="1"/>
      <c r="K51" s="1">
        <f t="shared" si="0"/>
        <v>9.9</v>
      </c>
      <c r="L51" s="1">
        <f t="shared" si="9"/>
        <v>0</v>
      </c>
      <c r="M51" s="1">
        <f t="shared" si="10"/>
        <v>0</v>
      </c>
      <c r="N51" s="1">
        <f t="shared" si="1"/>
        <v>0</v>
      </c>
      <c r="O51" s="1">
        <f t="shared" si="11"/>
        <v>0</v>
      </c>
      <c r="P51" s="1">
        <f t="shared" si="2"/>
        <v>0</v>
      </c>
      <c r="Q51" s="1">
        <f t="shared" si="3"/>
        <v>0</v>
      </c>
      <c r="R51" s="1">
        <f t="shared" si="4"/>
        <v>9.9</v>
      </c>
      <c r="S51" s="1">
        <f t="shared" si="5"/>
        <v>0</v>
      </c>
      <c r="T51" s="1">
        <f t="shared" si="6"/>
        <v>0</v>
      </c>
      <c r="U51" s="1">
        <f t="shared" si="7"/>
        <v>0</v>
      </c>
      <c r="V51" s="1">
        <f t="shared" si="8"/>
        <v>0</v>
      </c>
    </row>
    <row r="52" spans="1:22">
      <c r="A52" s="5">
        <v>40039</v>
      </c>
      <c r="B52" s="1"/>
      <c r="D52" s="1">
        <v>9.9</v>
      </c>
      <c r="E52" t="s">
        <v>20</v>
      </c>
      <c r="F52" t="s">
        <v>8</v>
      </c>
      <c r="G52" t="s">
        <v>580</v>
      </c>
      <c r="K52" s="1">
        <f t="shared" si="0"/>
        <v>9.9</v>
      </c>
      <c r="L52" s="1">
        <f t="shared" si="9"/>
        <v>0</v>
      </c>
      <c r="M52" s="1">
        <f t="shared" si="10"/>
        <v>0</v>
      </c>
      <c r="N52" s="1">
        <f t="shared" si="1"/>
        <v>0</v>
      </c>
      <c r="O52" s="1">
        <f t="shared" si="11"/>
        <v>0</v>
      </c>
      <c r="P52" s="1">
        <f t="shared" si="2"/>
        <v>0</v>
      </c>
      <c r="Q52" s="1">
        <f t="shared" si="3"/>
        <v>0</v>
      </c>
      <c r="R52" s="1">
        <f t="shared" si="4"/>
        <v>9.9</v>
      </c>
      <c r="S52" s="1">
        <f t="shared" si="5"/>
        <v>0</v>
      </c>
      <c r="T52" s="1">
        <f t="shared" si="6"/>
        <v>0</v>
      </c>
      <c r="U52" s="1">
        <f t="shared" si="7"/>
        <v>0</v>
      </c>
      <c r="V52" s="1">
        <f t="shared" si="8"/>
        <v>0</v>
      </c>
    </row>
    <row r="53" spans="1:22">
      <c r="A53" s="5">
        <v>40039</v>
      </c>
      <c r="B53" s="1"/>
      <c r="D53" s="1">
        <v>24.9</v>
      </c>
      <c r="E53" t="s">
        <v>20</v>
      </c>
      <c r="F53" t="s">
        <v>8</v>
      </c>
      <c r="G53" t="s">
        <v>466</v>
      </c>
      <c r="K53" s="1">
        <f t="shared" si="0"/>
        <v>24.9</v>
      </c>
      <c r="L53" s="1">
        <f t="shared" si="9"/>
        <v>0</v>
      </c>
      <c r="M53" s="1">
        <f t="shared" si="10"/>
        <v>0</v>
      </c>
      <c r="N53" s="1">
        <f t="shared" si="1"/>
        <v>0</v>
      </c>
      <c r="O53" s="1">
        <f t="shared" si="11"/>
        <v>0</v>
      </c>
      <c r="P53" s="1">
        <f t="shared" si="2"/>
        <v>0</v>
      </c>
      <c r="Q53" s="1">
        <f t="shared" si="3"/>
        <v>0</v>
      </c>
      <c r="R53" s="1">
        <f t="shared" si="4"/>
        <v>24.9</v>
      </c>
      <c r="S53" s="1">
        <f t="shared" si="5"/>
        <v>0</v>
      </c>
      <c r="T53" s="1">
        <f t="shared" si="6"/>
        <v>0</v>
      </c>
      <c r="U53" s="1">
        <f t="shared" si="7"/>
        <v>0</v>
      </c>
      <c r="V53" s="1">
        <f t="shared" si="8"/>
        <v>0</v>
      </c>
    </row>
    <row r="54" spans="1:22">
      <c r="A54" s="5">
        <v>40039</v>
      </c>
      <c r="B54" s="1"/>
      <c r="D54" s="1">
        <v>30</v>
      </c>
      <c r="E54" t="s">
        <v>20</v>
      </c>
      <c r="F54" t="s">
        <v>8</v>
      </c>
      <c r="G54" t="s">
        <v>54</v>
      </c>
      <c r="K54" s="1">
        <f t="shared" ref="K54" si="12">IF(E54="lojas",D54,0)</f>
        <v>30</v>
      </c>
      <c r="L54" s="1">
        <f t="shared" ref="L54" si="13">IF(G54="lanhouse",D54,0)</f>
        <v>0</v>
      </c>
      <c r="M54" s="1">
        <f t="shared" ref="M54" si="14">IF(G54="celular",D54,0)</f>
        <v>0</v>
      </c>
      <c r="N54" s="1">
        <f t="shared" ref="N54" si="15">IF(F54="caixa",D54,0)</f>
        <v>0</v>
      </c>
      <c r="O54" s="1">
        <f t="shared" ref="O54" si="16">IF(F54="bb",D54,0)</f>
        <v>0</v>
      </c>
      <c r="P54" s="1">
        <f t="shared" ref="P54" si="17">IF(F54="bradesco",D54,0)</f>
        <v>0</v>
      </c>
      <c r="Q54" s="1">
        <f t="shared" ref="Q54" si="18">IF(F54="banco real",D54,0)</f>
        <v>0</v>
      </c>
      <c r="R54" s="1">
        <f t="shared" ref="R54" si="19">IF(F54="itau",D54,0)</f>
        <v>30</v>
      </c>
      <c r="S54" s="1">
        <f t="shared" ref="S54" si="20">IF(F54="pseg",D54,0)</f>
        <v>0</v>
      </c>
      <c r="T54" s="1">
        <f t="shared" ref="T54" si="21">IF(C54="pessoal",B54,0)</f>
        <v>0</v>
      </c>
      <c r="U54" s="1">
        <f t="shared" si="7"/>
        <v>0</v>
      </c>
      <c r="V54" s="1">
        <f t="shared" si="8"/>
        <v>0</v>
      </c>
    </row>
    <row r="55" spans="1:22">
      <c r="A55" s="5">
        <v>40039</v>
      </c>
      <c r="B55" s="1"/>
      <c r="D55" s="1">
        <v>24.9</v>
      </c>
      <c r="E55" t="s">
        <v>20</v>
      </c>
      <c r="F55" t="s">
        <v>5</v>
      </c>
      <c r="G55" t="s">
        <v>314</v>
      </c>
      <c r="K55" s="1">
        <f t="shared" si="0"/>
        <v>24.9</v>
      </c>
      <c r="L55" s="1">
        <f t="shared" si="9"/>
        <v>0</v>
      </c>
      <c r="M55" s="1">
        <f t="shared" si="10"/>
        <v>0</v>
      </c>
      <c r="N55" s="1">
        <f t="shared" si="1"/>
        <v>0</v>
      </c>
      <c r="O55" s="1">
        <f t="shared" si="11"/>
        <v>0</v>
      </c>
      <c r="P55" s="1">
        <f t="shared" si="2"/>
        <v>24.9</v>
      </c>
      <c r="Q55" s="1">
        <f t="shared" si="3"/>
        <v>0</v>
      </c>
      <c r="R55" s="1">
        <f t="shared" si="4"/>
        <v>0</v>
      </c>
      <c r="S55" s="1">
        <f t="shared" si="5"/>
        <v>0</v>
      </c>
      <c r="T55" s="1">
        <f t="shared" si="6"/>
        <v>0</v>
      </c>
      <c r="U55" s="1">
        <f t="shared" si="7"/>
        <v>0</v>
      </c>
      <c r="V55" s="1">
        <f t="shared" si="8"/>
        <v>0</v>
      </c>
    </row>
    <row r="56" spans="1:22">
      <c r="A56" s="5">
        <v>40039</v>
      </c>
      <c r="B56" s="1"/>
      <c r="D56" s="1">
        <v>9.9</v>
      </c>
      <c r="E56" t="s">
        <v>20</v>
      </c>
      <c r="F56" t="s">
        <v>5</v>
      </c>
      <c r="G56" t="s">
        <v>581</v>
      </c>
      <c r="K56" s="1">
        <f t="shared" si="0"/>
        <v>9.9</v>
      </c>
      <c r="L56" s="1">
        <f t="shared" si="9"/>
        <v>0</v>
      </c>
      <c r="M56" s="1">
        <f t="shared" si="10"/>
        <v>0</v>
      </c>
      <c r="N56" s="1">
        <f t="shared" si="1"/>
        <v>0</v>
      </c>
      <c r="O56" s="1">
        <f t="shared" si="11"/>
        <v>0</v>
      </c>
      <c r="P56" s="1">
        <f t="shared" si="2"/>
        <v>9.9</v>
      </c>
      <c r="Q56" s="1">
        <f t="shared" si="3"/>
        <v>0</v>
      </c>
      <c r="R56" s="1">
        <f t="shared" si="4"/>
        <v>0</v>
      </c>
      <c r="S56" s="1">
        <f t="shared" si="5"/>
        <v>0</v>
      </c>
      <c r="T56" s="1">
        <f t="shared" si="6"/>
        <v>0</v>
      </c>
      <c r="U56" s="1">
        <f t="shared" si="7"/>
        <v>0</v>
      </c>
      <c r="V56" s="1">
        <f t="shared" si="8"/>
        <v>0</v>
      </c>
    </row>
    <row r="57" spans="1:22">
      <c r="A57" s="5">
        <v>40042</v>
      </c>
      <c r="B57" s="1"/>
      <c r="D57" s="1">
        <v>24.9</v>
      </c>
      <c r="E57" t="s">
        <v>20</v>
      </c>
      <c r="F57" t="s">
        <v>6</v>
      </c>
      <c r="G57" t="s">
        <v>582</v>
      </c>
      <c r="K57" s="1">
        <f t="shared" si="0"/>
        <v>24.9</v>
      </c>
      <c r="L57" s="1">
        <f t="shared" si="9"/>
        <v>0</v>
      </c>
      <c r="M57" s="1">
        <f t="shared" si="10"/>
        <v>0</v>
      </c>
      <c r="N57" s="1">
        <f t="shared" si="1"/>
        <v>0</v>
      </c>
      <c r="O57" s="1">
        <f t="shared" si="11"/>
        <v>24.9</v>
      </c>
      <c r="P57" s="1">
        <f t="shared" si="2"/>
        <v>0</v>
      </c>
      <c r="Q57" s="1">
        <f t="shared" si="3"/>
        <v>0</v>
      </c>
      <c r="R57" s="1">
        <f t="shared" si="4"/>
        <v>0</v>
      </c>
      <c r="S57" s="1">
        <f t="shared" si="5"/>
        <v>0</v>
      </c>
      <c r="T57" s="1">
        <f t="shared" si="6"/>
        <v>0</v>
      </c>
      <c r="U57" s="1">
        <f t="shared" si="7"/>
        <v>0</v>
      </c>
      <c r="V57" s="1">
        <f t="shared" si="8"/>
        <v>0</v>
      </c>
    </row>
    <row r="58" spans="1:22">
      <c r="A58" s="5">
        <v>40041</v>
      </c>
      <c r="B58" s="1"/>
      <c r="D58" s="1">
        <v>24.9</v>
      </c>
      <c r="E58" t="s">
        <v>20</v>
      </c>
      <c r="F58" t="s">
        <v>6</v>
      </c>
      <c r="G58" t="s">
        <v>63</v>
      </c>
      <c r="K58" s="1">
        <f t="shared" si="0"/>
        <v>24.9</v>
      </c>
      <c r="L58" s="1">
        <f t="shared" si="9"/>
        <v>0</v>
      </c>
      <c r="M58" s="1">
        <f t="shared" si="10"/>
        <v>0</v>
      </c>
      <c r="N58" s="1">
        <f t="shared" si="1"/>
        <v>0</v>
      </c>
      <c r="O58" s="1">
        <f t="shared" si="11"/>
        <v>24.9</v>
      </c>
      <c r="P58" s="1">
        <f t="shared" si="2"/>
        <v>0</v>
      </c>
      <c r="Q58" s="1">
        <f t="shared" si="3"/>
        <v>0</v>
      </c>
      <c r="R58" s="1">
        <f t="shared" si="4"/>
        <v>0</v>
      </c>
      <c r="S58" s="1">
        <f t="shared" si="5"/>
        <v>0</v>
      </c>
      <c r="T58" s="1">
        <f t="shared" si="6"/>
        <v>0</v>
      </c>
      <c r="U58" s="1">
        <f t="shared" si="7"/>
        <v>0</v>
      </c>
      <c r="V58" s="1">
        <f t="shared" si="8"/>
        <v>0</v>
      </c>
    </row>
    <row r="59" spans="1:22">
      <c r="A59" s="5">
        <v>40042</v>
      </c>
      <c r="B59" s="1"/>
      <c r="D59" s="1">
        <v>84.9</v>
      </c>
      <c r="E59" t="s">
        <v>20</v>
      </c>
      <c r="F59" t="s">
        <v>6</v>
      </c>
      <c r="G59" t="s">
        <v>185</v>
      </c>
      <c r="K59" s="1">
        <f t="shared" si="0"/>
        <v>84.9</v>
      </c>
      <c r="L59" s="1">
        <f t="shared" si="9"/>
        <v>0</v>
      </c>
      <c r="M59" s="1">
        <f t="shared" si="10"/>
        <v>0</v>
      </c>
      <c r="N59" s="1">
        <f t="shared" si="1"/>
        <v>0</v>
      </c>
      <c r="O59" s="1">
        <f t="shared" si="11"/>
        <v>84.9</v>
      </c>
      <c r="P59" s="1">
        <f t="shared" si="2"/>
        <v>0</v>
      </c>
      <c r="Q59" s="1">
        <f t="shared" si="3"/>
        <v>0</v>
      </c>
      <c r="R59" s="1">
        <f t="shared" si="4"/>
        <v>0</v>
      </c>
      <c r="S59" s="1">
        <f t="shared" si="5"/>
        <v>0</v>
      </c>
      <c r="T59" s="1">
        <f t="shared" si="6"/>
        <v>0</v>
      </c>
      <c r="U59" s="1">
        <f t="shared" si="7"/>
        <v>0</v>
      </c>
      <c r="V59" s="1">
        <f t="shared" si="8"/>
        <v>0</v>
      </c>
    </row>
    <row r="60" spans="1:22">
      <c r="A60" s="5">
        <v>40040</v>
      </c>
      <c r="B60" s="1"/>
      <c r="D60" s="1">
        <v>29.9</v>
      </c>
      <c r="E60" t="s">
        <v>20</v>
      </c>
      <c r="F60" t="s">
        <v>6</v>
      </c>
      <c r="G60" t="s">
        <v>93</v>
      </c>
      <c r="H60" s="1"/>
      <c r="K60" s="1">
        <f t="shared" si="0"/>
        <v>29.9</v>
      </c>
      <c r="L60" s="1">
        <f t="shared" si="9"/>
        <v>0</v>
      </c>
      <c r="M60" s="1">
        <f t="shared" si="10"/>
        <v>0</v>
      </c>
      <c r="N60" s="1">
        <f t="shared" si="1"/>
        <v>0</v>
      </c>
      <c r="O60" s="1">
        <f t="shared" si="11"/>
        <v>29.9</v>
      </c>
      <c r="P60" s="1">
        <f t="shared" si="2"/>
        <v>0</v>
      </c>
      <c r="Q60" s="1">
        <f t="shared" si="3"/>
        <v>0</v>
      </c>
      <c r="R60" s="1">
        <f t="shared" si="4"/>
        <v>0</v>
      </c>
      <c r="S60" s="1">
        <f t="shared" si="5"/>
        <v>0</v>
      </c>
      <c r="T60" s="1">
        <f t="shared" si="6"/>
        <v>0</v>
      </c>
      <c r="U60" s="1">
        <f t="shared" si="7"/>
        <v>0</v>
      </c>
      <c r="V60" s="1">
        <f t="shared" si="8"/>
        <v>0</v>
      </c>
    </row>
    <row r="61" spans="1:22">
      <c r="A61" s="5">
        <v>40042</v>
      </c>
      <c r="B61" s="1"/>
      <c r="D61" s="1">
        <v>22.9</v>
      </c>
      <c r="E61" t="s">
        <v>20</v>
      </c>
      <c r="F61" t="s">
        <v>7</v>
      </c>
      <c r="G61" t="s">
        <v>179</v>
      </c>
      <c r="H61" s="1"/>
      <c r="K61" s="1">
        <f t="shared" si="0"/>
        <v>22.9</v>
      </c>
      <c r="L61" s="1">
        <f t="shared" si="9"/>
        <v>0</v>
      </c>
      <c r="M61" s="1">
        <f t="shared" si="10"/>
        <v>0</v>
      </c>
      <c r="N61" s="1">
        <f t="shared" si="1"/>
        <v>22.9</v>
      </c>
      <c r="O61" s="1">
        <f t="shared" si="11"/>
        <v>0</v>
      </c>
      <c r="P61" s="1">
        <f t="shared" si="2"/>
        <v>0</v>
      </c>
      <c r="Q61" s="1">
        <f t="shared" si="3"/>
        <v>0</v>
      </c>
      <c r="R61" s="1">
        <f t="shared" si="4"/>
        <v>0</v>
      </c>
      <c r="S61" s="1">
        <f t="shared" si="5"/>
        <v>0</v>
      </c>
      <c r="T61" s="1">
        <f t="shared" si="6"/>
        <v>0</v>
      </c>
      <c r="U61" s="1">
        <f t="shared" si="7"/>
        <v>0</v>
      </c>
      <c r="V61" s="1">
        <f t="shared" si="8"/>
        <v>0</v>
      </c>
    </row>
    <row r="62" spans="1:22">
      <c r="A62" s="5">
        <v>40042</v>
      </c>
      <c r="B62" s="1"/>
      <c r="D62" s="1">
        <v>44.9</v>
      </c>
      <c r="E62" t="s">
        <v>20</v>
      </c>
      <c r="F62" t="s">
        <v>5</v>
      </c>
      <c r="G62" t="s">
        <v>76</v>
      </c>
      <c r="H62" s="1"/>
      <c r="K62" s="1">
        <f t="shared" si="0"/>
        <v>44.9</v>
      </c>
      <c r="L62" s="1">
        <f t="shared" si="9"/>
        <v>0</v>
      </c>
      <c r="M62" s="1">
        <f t="shared" si="10"/>
        <v>0</v>
      </c>
      <c r="N62" s="1">
        <f t="shared" si="1"/>
        <v>0</v>
      </c>
      <c r="O62" s="1">
        <f t="shared" si="11"/>
        <v>0</v>
      </c>
      <c r="P62" s="1">
        <f t="shared" si="2"/>
        <v>44.9</v>
      </c>
      <c r="Q62" s="1">
        <f t="shared" si="3"/>
        <v>0</v>
      </c>
      <c r="R62" s="1">
        <f t="shared" si="4"/>
        <v>0</v>
      </c>
      <c r="S62" s="1">
        <f t="shared" si="5"/>
        <v>0</v>
      </c>
      <c r="T62" s="1">
        <f t="shared" si="6"/>
        <v>0</v>
      </c>
      <c r="U62" s="1">
        <f t="shared" si="7"/>
        <v>0</v>
      </c>
      <c r="V62" s="1">
        <f t="shared" si="8"/>
        <v>0</v>
      </c>
    </row>
    <row r="63" spans="1:22">
      <c r="A63" s="5">
        <v>40042</v>
      </c>
      <c r="B63" s="1"/>
      <c r="D63" s="1">
        <v>25</v>
      </c>
      <c r="E63" t="s">
        <v>20</v>
      </c>
      <c r="F63" t="s">
        <v>6</v>
      </c>
      <c r="G63" t="s">
        <v>180</v>
      </c>
      <c r="K63" s="1">
        <f t="shared" si="0"/>
        <v>25</v>
      </c>
      <c r="L63" s="1">
        <f t="shared" si="9"/>
        <v>0</v>
      </c>
      <c r="M63" s="1">
        <f t="shared" si="10"/>
        <v>0</v>
      </c>
      <c r="N63" s="1">
        <f t="shared" si="1"/>
        <v>0</v>
      </c>
      <c r="O63" s="1">
        <f t="shared" si="11"/>
        <v>25</v>
      </c>
      <c r="P63" s="1">
        <f t="shared" si="2"/>
        <v>0</v>
      </c>
      <c r="Q63" s="1">
        <f t="shared" si="3"/>
        <v>0</v>
      </c>
      <c r="R63" s="1">
        <f t="shared" si="4"/>
        <v>0</v>
      </c>
      <c r="S63" s="1">
        <f t="shared" si="5"/>
        <v>0</v>
      </c>
      <c r="T63" s="1">
        <f t="shared" si="6"/>
        <v>0</v>
      </c>
      <c r="U63" s="1">
        <f t="shared" si="7"/>
        <v>0</v>
      </c>
      <c r="V63" s="1">
        <f t="shared" si="8"/>
        <v>0</v>
      </c>
    </row>
    <row r="64" spans="1:22">
      <c r="A64" s="5">
        <v>40042</v>
      </c>
      <c r="B64" s="1"/>
      <c r="D64" s="1">
        <v>40</v>
      </c>
      <c r="E64" t="s">
        <v>20</v>
      </c>
      <c r="F64" t="s">
        <v>6</v>
      </c>
      <c r="G64" t="s">
        <v>169</v>
      </c>
      <c r="K64" s="1">
        <f t="shared" si="0"/>
        <v>40</v>
      </c>
      <c r="L64" s="1">
        <f t="shared" si="9"/>
        <v>0</v>
      </c>
      <c r="M64" s="1">
        <f t="shared" si="10"/>
        <v>0</v>
      </c>
      <c r="N64" s="1">
        <f t="shared" si="1"/>
        <v>0</v>
      </c>
      <c r="O64" s="1">
        <f t="shared" si="11"/>
        <v>40</v>
      </c>
      <c r="P64" s="1">
        <f t="shared" si="2"/>
        <v>0</v>
      </c>
      <c r="Q64" s="1">
        <f t="shared" si="3"/>
        <v>0</v>
      </c>
      <c r="R64" s="1">
        <f t="shared" si="4"/>
        <v>0</v>
      </c>
      <c r="S64" s="1">
        <f t="shared" si="5"/>
        <v>0</v>
      </c>
      <c r="T64" s="1">
        <f t="shared" si="6"/>
        <v>0</v>
      </c>
      <c r="U64" s="1">
        <f t="shared" si="7"/>
        <v>0</v>
      </c>
      <c r="V64" s="1">
        <f t="shared" si="8"/>
        <v>0</v>
      </c>
    </row>
    <row r="65" spans="1:22">
      <c r="A65" s="5">
        <v>40036</v>
      </c>
      <c r="B65" s="1"/>
      <c r="D65" s="1">
        <v>24.9</v>
      </c>
      <c r="E65" t="s">
        <v>20</v>
      </c>
      <c r="F65" t="s">
        <v>6</v>
      </c>
      <c r="G65" s="13" t="s">
        <v>402</v>
      </c>
      <c r="H65" s="13"/>
      <c r="K65" s="1">
        <f t="shared" si="0"/>
        <v>24.9</v>
      </c>
      <c r="L65" s="1">
        <f>IF(E65="lanhouse",D65,0)</f>
        <v>0</v>
      </c>
      <c r="M65" s="1">
        <f>IF(E65="celular",D65,0)</f>
        <v>0</v>
      </c>
      <c r="N65" s="1">
        <f t="shared" si="1"/>
        <v>0</v>
      </c>
      <c r="O65" s="1">
        <f t="shared" si="11"/>
        <v>24.9</v>
      </c>
      <c r="P65" s="1">
        <f t="shared" si="2"/>
        <v>0</v>
      </c>
      <c r="Q65" s="1">
        <f t="shared" si="3"/>
        <v>0</v>
      </c>
      <c r="R65" s="1">
        <f t="shared" si="4"/>
        <v>0</v>
      </c>
      <c r="S65" s="1">
        <f t="shared" si="5"/>
        <v>0</v>
      </c>
      <c r="T65" s="1">
        <f t="shared" si="6"/>
        <v>0</v>
      </c>
      <c r="U65" s="1">
        <f t="shared" si="7"/>
        <v>0</v>
      </c>
      <c r="V65" s="1">
        <f t="shared" si="8"/>
        <v>0</v>
      </c>
    </row>
    <row r="66" spans="1:22">
      <c r="A66" s="5">
        <v>40036</v>
      </c>
      <c r="B66" s="1"/>
      <c r="D66" s="1">
        <v>24.9</v>
      </c>
      <c r="E66" t="s">
        <v>20</v>
      </c>
      <c r="F66" t="s">
        <v>6</v>
      </c>
      <c r="G66" s="13" t="s">
        <v>401</v>
      </c>
      <c r="H66" s="13"/>
      <c r="K66" s="1">
        <f t="shared" si="0"/>
        <v>24.9</v>
      </c>
      <c r="L66" s="1">
        <f>IF(E66="lanhouse",D66,0)</f>
        <v>0</v>
      </c>
      <c r="M66" s="1">
        <f>IF(E66="celular",D66,0)</f>
        <v>0</v>
      </c>
      <c r="N66" s="1">
        <f t="shared" si="1"/>
        <v>0</v>
      </c>
      <c r="O66" s="1">
        <f t="shared" si="11"/>
        <v>24.9</v>
      </c>
      <c r="P66" s="1">
        <f t="shared" si="2"/>
        <v>0</v>
      </c>
      <c r="Q66" s="1">
        <f t="shared" si="3"/>
        <v>0</v>
      </c>
      <c r="R66" s="1">
        <f t="shared" si="4"/>
        <v>0</v>
      </c>
      <c r="S66" s="1">
        <f t="shared" si="5"/>
        <v>0</v>
      </c>
      <c r="T66" s="1">
        <f t="shared" si="6"/>
        <v>0</v>
      </c>
      <c r="U66" s="1">
        <f t="shared" si="7"/>
        <v>0</v>
      </c>
      <c r="V66" s="1">
        <f t="shared" si="8"/>
        <v>0</v>
      </c>
    </row>
    <row r="67" spans="1:22">
      <c r="A67" s="5">
        <v>40031</v>
      </c>
      <c r="B67" s="1"/>
      <c r="D67" s="1">
        <v>24.9</v>
      </c>
      <c r="E67" t="s">
        <v>20</v>
      </c>
      <c r="F67" t="s">
        <v>8</v>
      </c>
      <c r="G67" t="s">
        <v>473</v>
      </c>
      <c r="K67" s="1">
        <f t="shared" ref="K67:K130" si="22">IF(E67="lojas",D67,0)</f>
        <v>24.9</v>
      </c>
      <c r="L67" s="1">
        <f t="shared" ref="L67:L130" si="23">IF(E67="lanhouse",D67,0)</f>
        <v>0</v>
      </c>
      <c r="M67" s="1">
        <f t="shared" ref="M67:M130" si="24">IF(E67="celular",D67,0)</f>
        <v>0</v>
      </c>
      <c r="N67" s="1">
        <f>IF(G67="caixa",D67,0)</f>
        <v>0</v>
      </c>
      <c r="O67" s="1">
        <f>IF(G67="bb",D67,0)</f>
        <v>0</v>
      </c>
      <c r="P67" s="1">
        <f>IF(G67="bradesco",D67,0)</f>
        <v>0</v>
      </c>
      <c r="Q67" s="1">
        <f>IF(G67="banco real",D67,0)</f>
        <v>0</v>
      </c>
      <c r="R67" s="1">
        <f>IF(G67="itau",D67,0)</f>
        <v>0</v>
      </c>
      <c r="S67" s="1">
        <f>IF(G67="pseg",D67,0)</f>
        <v>0</v>
      </c>
      <c r="T67" s="1">
        <f t="shared" ref="T67:T130" si="25">IF(C67="pessoal",B67,0)</f>
        <v>0</v>
      </c>
      <c r="U67" s="1">
        <f t="shared" ref="U67:U130" si="26">IF(E67="dominios",D67,0)</f>
        <v>0</v>
      </c>
      <c r="V67" s="1">
        <f t="shared" ref="V67:V130" si="27">IF(C67="publicidade",B67,0)</f>
        <v>0</v>
      </c>
    </row>
    <row r="68" spans="1:22">
      <c r="A68" s="5">
        <v>40042</v>
      </c>
      <c r="B68" s="1"/>
      <c r="D68" s="1">
        <v>44.9</v>
      </c>
      <c r="E68" t="s">
        <v>20</v>
      </c>
      <c r="F68" t="s">
        <v>8</v>
      </c>
      <c r="G68" s="13" t="s">
        <v>583</v>
      </c>
      <c r="H68" s="13"/>
      <c r="K68" s="1">
        <f t="shared" si="22"/>
        <v>44.9</v>
      </c>
      <c r="L68" s="1">
        <f t="shared" si="23"/>
        <v>0</v>
      </c>
      <c r="M68" s="1">
        <f t="shared" si="24"/>
        <v>0</v>
      </c>
      <c r="N68" s="1">
        <f t="shared" ref="N68:N131" si="28">IF(F68="caixa",D68,0)</f>
        <v>0</v>
      </c>
      <c r="O68" s="1">
        <f t="shared" ref="O68:O131" si="29">IF(F68="bb",D68,0)</f>
        <v>0</v>
      </c>
      <c r="P68" s="1">
        <f t="shared" ref="P68:P131" si="30">IF(F68="bradesco",D68,0)</f>
        <v>0</v>
      </c>
      <c r="Q68" s="1">
        <f t="shared" ref="Q68:Q131" si="31">IF(F68="banco real",D68,0)</f>
        <v>0</v>
      </c>
      <c r="R68" s="1">
        <f t="shared" ref="R68:R131" si="32">IF(F68="itau",D68,0)</f>
        <v>44.9</v>
      </c>
      <c r="S68" s="1">
        <f t="shared" ref="S68:S131" si="33">IF(F68="pseg",D68,0)</f>
        <v>0</v>
      </c>
      <c r="T68" s="1">
        <f t="shared" si="25"/>
        <v>0</v>
      </c>
      <c r="U68" s="1">
        <f t="shared" si="26"/>
        <v>0</v>
      </c>
      <c r="V68" s="1">
        <f t="shared" si="27"/>
        <v>0</v>
      </c>
    </row>
    <row r="69" spans="1:22">
      <c r="A69" s="5">
        <v>40043</v>
      </c>
      <c r="B69" s="1"/>
      <c r="D69" s="1">
        <v>24.9</v>
      </c>
      <c r="E69" t="s">
        <v>20</v>
      </c>
      <c r="F69" t="s">
        <v>13</v>
      </c>
      <c r="G69" s="13" t="s">
        <v>268</v>
      </c>
      <c r="H69" s="13"/>
      <c r="K69" s="1">
        <f t="shared" si="22"/>
        <v>24.9</v>
      </c>
      <c r="L69" s="1">
        <f t="shared" si="23"/>
        <v>0</v>
      </c>
      <c r="M69" s="1">
        <f t="shared" si="24"/>
        <v>0</v>
      </c>
      <c r="N69" s="1">
        <f>IF(G69="caixa",D69,0)</f>
        <v>0</v>
      </c>
      <c r="O69" s="1">
        <f>IF(G69="bb",D69,0)</f>
        <v>0</v>
      </c>
      <c r="P69" s="1">
        <f>IF(G69="bradesco",D69,0)</f>
        <v>0</v>
      </c>
      <c r="Q69" s="1">
        <f>IF(G69="banco real",D69,0)</f>
        <v>0</v>
      </c>
      <c r="R69" s="1">
        <f>IF(G69="itau",D69,0)</f>
        <v>0</v>
      </c>
      <c r="S69" s="1">
        <f>IF(G69="pseg",D69,0)</f>
        <v>0</v>
      </c>
      <c r="T69" s="1">
        <f t="shared" si="25"/>
        <v>0</v>
      </c>
      <c r="U69" s="1">
        <f t="shared" si="26"/>
        <v>0</v>
      </c>
      <c r="V69" s="1">
        <f t="shared" si="27"/>
        <v>0</v>
      </c>
    </row>
    <row r="70" spans="1:22">
      <c r="A70" s="5">
        <v>40043</v>
      </c>
      <c r="B70" s="1"/>
      <c r="D70" s="1">
        <v>24.91</v>
      </c>
      <c r="E70" t="s">
        <v>20</v>
      </c>
      <c r="F70" t="s">
        <v>6</v>
      </c>
      <c r="G70" s="13" t="s">
        <v>377</v>
      </c>
      <c r="K70" s="1">
        <f t="shared" si="22"/>
        <v>24.91</v>
      </c>
      <c r="L70" s="1">
        <f t="shared" si="23"/>
        <v>0</v>
      </c>
      <c r="M70" s="1">
        <f t="shared" si="24"/>
        <v>0</v>
      </c>
      <c r="N70" s="1">
        <f t="shared" si="28"/>
        <v>0</v>
      </c>
      <c r="O70" s="1">
        <f t="shared" si="29"/>
        <v>24.91</v>
      </c>
      <c r="P70" s="1">
        <f t="shared" si="30"/>
        <v>0</v>
      </c>
      <c r="Q70" s="1">
        <f t="shared" si="31"/>
        <v>0</v>
      </c>
      <c r="R70" s="1">
        <f t="shared" si="32"/>
        <v>0</v>
      </c>
      <c r="S70" s="1">
        <f t="shared" si="33"/>
        <v>0</v>
      </c>
      <c r="T70" s="1">
        <f t="shared" si="25"/>
        <v>0</v>
      </c>
      <c r="U70" s="1">
        <f t="shared" si="26"/>
        <v>0</v>
      </c>
      <c r="V70" s="1">
        <f t="shared" si="27"/>
        <v>0</v>
      </c>
    </row>
    <row r="71" spans="1:22">
      <c r="A71" s="5">
        <v>40044</v>
      </c>
      <c r="B71" s="1"/>
      <c r="D71" s="1">
        <v>25</v>
      </c>
      <c r="E71" t="s">
        <v>20</v>
      </c>
      <c r="F71" t="s">
        <v>5</v>
      </c>
      <c r="G71" s="13" t="s">
        <v>400</v>
      </c>
      <c r="K71" s="1">
        <f t="shared" si="22"/>
        <v>25</v>
      </c>
      <c r="L71" s="1">
        <f t="shared" si="23"/>
        <v>0</v>
      </c>
      <c r="M71" s="1">
        <f t="shared" si="24"/>
        <v>0</v>
      </c>
      <c r="N71" s="1">
        <f t="shared" si="28"/>
        <v>0</v>
      </c>
      <c r="O71" s="1">
        <f t="shared" si="29"/>
        <v>0</v>
      </c>
      <c r="P71" s="1">
        <f t="shared" si="30"/>
        <v>25</v>
      </c>
      <c r="Q71" s="1">
        <f t="shared" si="31"/>
        <v>0</v>
      </c>
      <c r="R71" s="1">
        <f t="shared" si="32"/>
        <v>0</v>
      </c>
      <c r="S71" s="1">
        <f t="shared" si="33"/>
        <v>0</v>
      </c>
      <c r="T71" s="1">
        <f t="shared" si="25"/>
        <v>0</v>
      </c>
      <c r="U71" s="1">
        <f t="shared" si="26"/>
        <v>0</v>
      </c>
      <c r="V71" s="1">
        <f t="shared" si="27"/>
        <v>0</v>
      </c>
    </row>
    <row r="72" spans="1:22">
      <c r="A72" s="5">
        <v>40044</v>
      </c>
      <c r="B72" s="1"/>
      <c r="D72" s="1">
        <v>20</v>
      </c>
      <c r="E72" t="s">
        <v>20</v>
      </c>
      <c r="F72" s="13" t="s">
        <v>7</v>
      </c>
      <c r="G72" s="13" t="s">
        <v>231</v>
      </c>
      <c r="H72" s="13"/>
      <c r="K72" s="1">
        <f t="shared" si="22"/>
        <v>20</v>
      </c>
      <c r="L72" s="1">
        <f t="shared" si="23"/>
        <v>0</v>
      </c>
      <c r="M72" s="1">
        <f t="shared" si="24"/>
        <v>0</v>
      </c>
      <c r="N72" s="1">
        <f t="shared" si="28"/>
        <v>20</v>
      </c>
      <c r="O72" s="1">
        <f t="shared" si="29"/>
        <v>0</v>
      </c>
      <c r="P72" s="1">
        <f t="shared" si="30"/>
        <v>0</v>
      </c>
      <c r="Q72" s="1">
        <f t="shared" si="31"/>
        <v>0</v>
      </c>
      <c r="R72" s="1">
        <f t="shared" si="32"/>
        <v>0</v>
      </c>
      <c r="S72" s="1">
        <f t="shared" si="33"/>
        <v>0</v>
      </c>
      <c r="T72" s="1">
        <f t="shared" si="25"/>
        <v>0</v>
      </c>
      <c r="U72" s="1">
        <f t="shared" si="26"/>
        <v>0</v>
      </c>
      <c r="V72" s="1">
        <f t="shared" si="27"/>
        <v>0</v>
      </c>
    </row>
    <row r="73" spans="1:22">
      <c r="A73" s="5">
        <v>40045</v>
      </c>
      <c r="B73" s="1"/>
      <c r="D73" s="1">
        <v>24.9</v>
      </c>
      <c r="E73" t="s">
        <v>20</v>
      </c>
      <c r="F73" t="s">
        <v>6</v>
      </c>
      <c r="G73" s="13" t="s">
        <v>411</v>
      </c>
      <c r="H73" s="13"/>
      <c r="K73" s="1">
        <f t="shared" si="22"/>
        <v>24.9</v>
      </c>
      <c r="L73" s="1">
        <f t="shared" si="23"/>
        <v>0</v>
      </c>
      <c r="M73" s="1">
        <f t="shared" si="24"/>
        <v>0</v>
      </c>
      <c r="N73" s="1">
        <f t="shared" si="28"/>
        <v>0</v>
      </c>
      <c r="O73" s="1">
        <f t="shared" si="29"/>
        <v>24.9</v>
      </c>
      <c r="P73" s="1">
        <f t="shared" si="30"/>
        <v>0</v>
      </c>
      <c r="Q73" s="1">
        <f t="shared" si="31"/>
        <v>0</v>
      </c>
      <c r="R73" s="1">
        <f t="shared" si="32"/>
        <v>0</v>
      </c>
      <c r="S73" s="1">
        <f t="shared" si="33"/>
        <v>0</v>
      </c>
      <c r="T73" s="1">
        <f t="shared" si="25"/>
        <v>0</v>
      </c>
      <c r="U73" s="1">
        <f t="shared" si="26"/>
        <v>0</v>
      </c>
      <c r="V73" s="1">
        <f t="shared" si="27"/>
        <v>0</v>
      </c>
    </row>
    <row r="74" spans="1:22">
      <c r="A74" s="5">
        <v>40045</v>
      </c>
      <c r="B74" s="1"/>
      <c r="D74" s="1">
        <v>24.9</v>
      </c>
      <c r="E74" t="s">
        <v>20</v>
      </c>
      <c r="F74" t="s">
        <v>8</v>
      </c>
      <c r="G74" s="13" t="s">
        <v>292</v>
      </c>
      <c r="K74" s="1">
        <f t="shared" si="22"/>
        <v>24.9</v>
      </c>
      <c r="L74" s="1">
        <f t="shared" si="23"/>
        <v>0</v>
      </c>
      <c r="M74" s="1">
        <f t="shared" si="24"/>
        <v>0</v>
      </c>
      <c r="N74" s="1">
        <f t="shared" si="28"/>
        <v>0</v>
      </c>
      <c r="O74" s="1">
        <f t="shared" si="29"/>
        <v>0</v>
      </c>
      <c r="P74" s="1">
        <f t="shared" si="30"/>
        <v>0</v>
      </c>
      <c r="Q74" s="1">
        <f t="shared" si="31"/>
        <v>0</v>
      </c>
      <c r="R74" s="1">
        <f t="shared" si="32"/>
        <v>24.9</v>
      </c>
      <c r="S74" s="1">
        <f t="shared" si="33"/>
        <v>0</v>
      </c>
      <c r="T74" s="1">
        <f t="shared" si="25"/>
        <v>0</v>
      </c>
      <c r="U74" s="1">
        <f t="shared" si="26"/>
        <v>0</v>
      </c>
      <c r="V74" s="1">
        <f t="shared" si="27"/>
        <v>0</v>
      </c>
    </row>
    <row r="75" spans="1:22">
      <c r="A75" s="5">
        <v>40045</v>
      </c>
      <c r="B75" s="1"/>
      <c r="D75" s="1">
        <v>100</v>
      </c>
      <c r="E75" t="s">
        <v>20</v>
      </c>
      <c r="F75" t="s">
        <v>7</v>
      </c>
      <c r="G75" s="13" t="s">
        <v>201</v>
      </c>
      <c r="K75" s="1">
        <f t="shared" si="22"/>
        <v>100</v>
      </c>
      <c r="L75" s="1">
        <f t="shared" si="23"/>
        <v>0</v>
      </c>
      <c r="M75" s="1">
        <f t="shared" si="24"/>
        <v>0</v>
      </c>
      <c r="N75" s="1">
        <f>IF(G75="caixa",D75,0)</f>
        <v>0</v>
      </c>
      <c r="O75" s="1">
        <f>IF(G75="bb",D75,0)</f>
        <v>0</v>
      </c>
      <c r="P75" s="1">
        <f>IF(G75="bradesco",D75,0)</f>
        <v>0</v>
      </c>
      <c r="Q75" s="1">
        <f>IF(G75="banco real",D75,0)</f>
        <v>0</v>
      </c>
      <c r="R75" s="1">
        <f>IF(G75="itau",D75,0)</f>
        <v>0</v>
      </c>
      <c r="S75" s="1">
        <f>IF(G75="pseg",D75,0)</f>
        <v>0</v>
      </c>
      <c r="T75" s="1">
        <f t="shared" si="25"/>
        <v>0</v>
      </c>
      <c r="U75" s="1">
        <f t="shared" si="26"/>
        <v>0</v>
      </c>
      <c r="V75" s="1">
        <f t="shared" si="27"/>
        <v>0</v>
      </c>
    </row>
    <row r="76" spans="1:22">
      <c r="A76" s="5">
        <v>40045</v>
      </c>
      <c r="B76" s="1"/>
      <c r="D76" s="1">
        <v>44.9</v>
      </c>
      <c r="E76" t="s">
        <v>20</v>
      </c>
      <c r="F76" t="s">
        <v>5</v>
      </c>
      <c r="G76" s="13" t="s">
        <v>244</v>
      </c>
      <c r="H76" s="13"/>
      <c r="K76" s="1">
        <f t="shared" si="22"/>
        <v>44.9</v>
      </c>
      <c r="L76" s="1">
        <f t="shared" si="23"/>
        <v>0</v>
      </c>
      <c r="M76" s="1">
        <f t="shared" si="24"/>
        <v>0</v>
      </c>
      <c r="N76" s="1">
        <f t="shared" si="28"/>
        <v>0</v>
      </c>
      <c r="O76" s="1">
        <f t="shared" si="29"/>
        <v>0</v>
      </c>
      <c r="P76" s="1">
        <f t="shared" si="30"/>
        <v>44.9</v>
      </c>
      <c r="Q76" s="1">
        <f t="shared" si="31"/>
        <v>0</v>
      </c>
      <c r="R76" s="1">
        <f t="shared" si="32"/>
        <v>0</v>
      </c>
      <c r="S76" s="1">
        <f t="shared" si="33"/>
        <v>0</v>
      </c>
      <c r="T76" s="1">
        <f t="shared" si="25"/>
        <v>0</v>
      </c>
      <c r="U76" s="1">
        <f t="shared" si="26"/>
        <v>0</v>
      </c>
      <c r="V76" s="1">
        <f t="shared" si="27"/>
        <v>0</v>
      </c>
    </row>
    <row r="77" spans="1:22">
      <c r="A77" s="5">
        <v>40046</v>
      </c>
      <c r="B77" s="1"/>
      <c r="D77" s="1">
        <v>11.9</v>
      </c>
      <c r="E77" t="s">
        <v>20</v>
      </c>
      <c r="F77" t="s">
        <v>5</v>
      </c>
      <c r="G77" s="13" t="s">
        <v>584</v>
      </c>
      <c r="H77" s="13"/>
      <c r="K77" s="1">
        <f t="shared" si="22"/>
        <v>11.9</v>
      </c>
      <c r="L77" s="1">
        <f t="shared" si="23"/>
        <v>0</v>
      </c>
      <c r="M77" s="1">
        <f t="shared" si="24"/>
        <v>0</v>
      </c>
      <c r="N77" s="1">
        <f t="shared" si="28"/>
        <v>0</v>
      </c>
      <c r="O77" s="1">
        <f t="shared" si="29"/>
        <v>0</v>
      </c>
      <c r="P77" s="1">
        <f t="shared" si="30"/>
        <v>11.9</v>
      </c>
      <c r="Q77" s="1">
        <f t="shared" si="31"/>
        <v>0</v>
      </c>
      <c r="R77" s="1">
        <f t="shared" si="32"/>
        <v>0</v>
      </c>
      <c r="S77" s="1">
        <f t="shared" si="33"/>
        <v>0</v>
      </c>
      <c r="T77" s="1">
        <f t="shared" si="25"/>
        <v>0</v>
      </c>
      <c r="U77" s="1">
        <f t="shared" si="26"/>
        <v>0</v>
      </c>
      <c r="V77" s="1">
        <f t="shared" si="27"/>
        <v>0</v>
      </c>
    </row>
    <row r="78" spans="1:22">
      <c r="A78" s="5">
        <v>40045</v>
      </c>
      <c r="B78" s="1"/>
      <c r="D78" s="1">
        <v>24.9</v>
      </c>
      <c r="E78" t="s">
        <v>20</v>
      </c>
      <c r="F78" t="s">
        <v>8</v>
      </c>
      <c r="G78" s="13" t="s">
        <v>585</v>
      </c>
      <c r="H78" s="1"/>
      <c r="K78" s="1">
        <f t="shared" si="22"/>
        <v>24.9</v>
      </c>
      <c r="L78" s="1">
        <f t="shared" si="23"/>
        <v>0</v>
      </c>
      <c r="M78" s="1">
        <f t="shared" si="24"/>
        <v>0</v>
      </c>
      <c r="N78" s="1">
        <f>IF(G78="caixa",D78,0)</f>
        <v>0</v>
      </c>
      <c r="O78" s="1">
        <f>IF(G78="bb",D78,0)</f>
        <v>0</v>
      </c>
      <c r="P78" s="1">
        <f>IF(G78="bradesco",D78,0)</f>
        <v>0</v>
      </c>
      <c r="Q78" s="1">
        <f>IF(G78="banco real",D78,0)</f>
        <v>0</v>
      </c>
      <c r="R78" s="1">
        <f>IF(G78="itau",D78,0)</f>
        <v>0</v>
      </c>
      <c r="S78" s="1">
        <f>IF(G78="pseg",D78,0)</f>
        <v>0</v>
      </c>
      <c r="T78" s="1">
        <f t="shared" si="25"/>
        <v>0</v>
      </c>
      <c r="U78" s="1">
        <f t="shared" si="26"/>
        <v>0</v>
      </c>
      <c r="V78" s="1">
        <f t="shared" si="27"/>
        <v>0</v>
      </c>
    </row>
    <row r="79" spans="1:22">
      <c r="A79" s="5">
        <v>40047</v>
      </c>
      <c r="B79" s="1"/>
      <c r="D79" s="1">
        <v>44.9</v>
      </c>
      <c r="E79" t="s">
        <v>20</v>
      </c>
      <c r="F79" t="s">
        <v>5</v>
      </c>
      <c r="G79" s="13" t="s">
        <v>61</v>
      </c>
      <c r="H79" s="13"/>
      <c r="K79" s="1">
        <f t="shared" si="22"/>
        <v>44.9</v>
      </c>
      <c r="L79" s="1">
        <f t="shared" si="23"/>
        <v>0</v>
      </c>
      <c r="M79" s="1">
        <f t="shared" si="24"/>
        <v>0</v>
      </c>
      <c r="N79" s="1">
        <f t="shared" si="28"/>
        <v>0</v>
      </c>
      <c r="O79" s="1">
        <f t="shared" si="29"/>
        <v>0</v>
      </c>
      <c r="P79" s="1">
        <f t="shared" si="30"/>
        <v>44.9</v>
      </c>
      <c r="Q79" s="1">
        <f t="shared" si="31"/>
        <v>0</v>
      </c>
      <c r="R79" s="1">
        <f t="shared" si="32"/>
        <v>0</v>
      </c>
      <c r="S79" s="1">
        <f t="shared" si="33"/>
        <v>0</v>
      </c>
      <c r="T79" s="1">
        <f t="shared" si="25"/>
        <v>0</v>
      </c>
      <c r="U79" s="1">
        <f t="shared" si="26"/>
        <v>0</v>
      </c>
      <c r="V79" s="1">
        <f t="shared" si="27"/>
        <v>0</v>
      </c>
    </row>
    <row r="80" spans="1:22">
      <c r="A80" s="5">
        <v>40047</v>
      </c>
      <c r="B80" s="1"/>
      <c r="D80" s="1">
        <v>50</v>
      </c>
      <c r="E80" t="s">
        <v>20</v>
      </c>
      <c r="F80" t="s">
        <v>5</v>
      </c>
      <c r="G80" s="13" t="s">
        <v>586</v>
      </c>
      <c r="K80" s="1">
        <f t="shared" si="22"/>
        <v>50</v>
      </c>
      <c r="L80" s="1">
        <f t="shared" si="23"/>
        <v>0</v>
      </c>
      <c r="M80" s="1">
        <f t="shared" si="24"/>
        <v>0</v>
      </c>
      <c r="N80" s="1">
        <f t="shared" si="28"/>
        <v>0</v>
      </c>
      <c r="O80" s="1">
        <f t="shared" si="29"/>
        <v>0</v>
      </c>
      <c r="P80" s="1">
        <f t="shared" si="30"/>
        <v>50</v>
      </c>
      <c r="Q80" s="1">
        <f t="shared" si="31"/>
        <v>0</v>
      </c>
      <c r="R80" s="1">
        <f t="shared" si="32"/>
        <v>0</v>
      </c>
      <c r="S80" s="1">
        <f t="shared" si="33"/>
        <v>0</v>
      </c>
      <c r="T80" s="1">
        <f t="shared" si="25"/>
        <v>0</v>
      </c>
      <c r="U80" s="1">
        <f t="shared" si="26"/>
        <v>0</v>
      </c>
      <c r="V80" s="1">
        <f t="shared" si="27"/>
        <v>0</v>
      </c>
    </row>
    <row r="81" spans="1:22">
      <c r="A81" s="5">
        <v>40047</v>
      </c>
      <c r="B81" s="1"/>
      <c r="D81" s="1">
        <v>22.9</v>
      </c>
      <c r="E81" t="s">
        <v>20</v>
      </c>
      <c r="F81" t="s">
        <v>6</v>
      </c>
      <c r="G81" s="13" t="s">
        <v>111</v>
      </c>
      <c r="H81" s="13"/>
      <c r="K81" s="1">
        <f t="shared" si="22"/>
        <v>22.9</v>
      </c>
      <c r="L81" s="1">
        <f t="shared" si="23"/>
        <v>0</v>
      </c>
      <c r="M81" s="1">
        <f t="shared" si="24"/>
        <v>0</v>
      </c>
      <c r="N81" s="1">
        <f t="shared" si="28"/>
        <v>0</v>
      </c>
      <c r="O81" s="1">
        <f t="shared" si="29"/>
        <v>22.9</v>
      </c>
      <c r="P81" s="1">
        <f t="shared" si="30"/>
        <v>0</v>
      </c>
      <c r="Q81" s="1">
        <f t="shared" si="31"/>
        <v>0</v>
      </c>
      <c r="R81" s="1">
        <f t="shared" si="32"/>
        <v>0</v>
      </c>
      <c r="S81" s="1">
        <f t="shared" si="33"/>
        <v>0</v>
      </c>
      <c r="T81" s="1">
        <f t="shared" si="25"/>
        <v>0</v>
      </c>
      <c r="U81" s="1">
        <f t="shared" si="26"/>
        <v>0</v>
      </c>
      <c r="V81" s="1">
        <f t="shared" si="27"/>
        <v>0</v>
      </c>
    </row>
    <row r="82" spans="1:22">
      <c r="A82" s="5">
        <v>40049</v>
      </c>
      <c r="B82" s="1"/>
      <c r="D82" s="1">
        <v>24.9</v>
      </c>
      <c r="E82" t="s">
        <v>20</v>
      </c>
      <c r="F82" t="s">
        <v>6</v>
      </c>
      <c r="G82" s="13" t="s">
        <v>348</v>
      </c>
      <c r="H82" s="13"/>
      <c r="K82" s="1">
        <f t="shared" si="22"/>
        <v>24.9</v>
      </c>
      <c r="L82" s="1">
        <f t="shared" si="23"/>
        <v>0</v>
      </c>
      <c r="M82" s="1">
        <f t="shared" si="24"/>
        <v>0</v>
      </c>
      <c r="N82" s="1">
        <f t="shared" si="28"/>
        <v>0</v>
      </c>
      <c r="O82" s="1">
        <f t="shared" si="29"/>
        <v>24.9</v>
      </c>
      <c r="P82" s="1">
        <f t="shared" si="30"/>
        <v>0</v>
      </c>
      <c r="Q82" s="1">
        <f t="shared" si="31"/>
        <v>0</v>
      </c>
      <c r="R82" s="1">
        <f t="shared" si="32"/>
        <v>0</v>
      </c>
      <c r="S82" s="1">
        <f t="shared" si="33"/>
        <v>0</v>
      </c>
      <c r="T82" s="1">
        <f t="shared" si="25"/>
        <v>0</v>
      </c>
      <c r="U82" s="1">
        <f t="shared" si="26"/>
        <v>0</v>
      </c>
      <c r="V82" s="1">
        <f t="shared" si="27"/>
        <v>0</v>
      </c>
    </row>
    <row r="83" spans="1:22">
      <c r="A83" s="5">
        <v>40049</v>
      </c>
      <c r="B83" s="1"/>
      <c r="D83" s="1">
        <v>19.899999999999999</v>
      </c>
      <c r="E83" t="s">
        <v>20</v>
      </c>
      <c r="F83" t="s">
        <v>8</v>
      </c>
      <c r="G83" s="13" t="s">
        <v>246</v>
      </c>
      <c r="K83" s="1">
        <f t="shared" si="22"/>
        <v>19.899999999999999</v>
      </c>
      <c r="L83" s="1">
        <f t="shared" si="23"/>
        <v>0</v>
      </c>
      <c r="M83" s="1">
        <f t="shared" si="24"/>
        <v>0</v>
      </c>
      <c r="N83" s="1">
        <f t="shared" si="28"/>
        <v>0</v>
      </c>
      <c r="O83" s="1">
        <f t="shared" si="29"/>
        <v>0</v>
      </c>
      <c r="P83" s="1">
        <f t="shared" si="30"/>
        <v>0</v>
      </c>
      <c r="Q83" s="1">
        <f t="shared" si="31"/>
        <v>0</v>
      </c>
      <c r="R83" s="1">
        <f t="shared" si="32"/>
        <v>19.899999999999999</v>
      </c>
      <c r="S83" s="1">
        <f t="shared" si="33"/>
        <v>0</v>
      </c>
      <c r="T83" s="1">
        <f t="shared" si="25"/>
        <v>0</v>
      </c>
      <c r="U83" s="1">
        <f t="shared" si="26"/>
        <v>0</v>
      </c>
      <c r="V83" s="1">
        <f t="shared" si="27"/>
        <v>0</v>
      </c>
    </row>
    <row r="84" spans="1:22">
      <c r="A84" s="5">
        <v>40049</v>
      </c>
      <c r="B84" s="1"/>
      <c r="D84" s="1">
        <v>24.9</v>
      </c>
      <c r="E84" t="s">
        <v>20</v>
      </c>
      <c r="F84" t="s">
        <v>6</v>
      </c>
      <c r="G84" s="13" t="s">
        <v>275</v>
      </c>
      <c r="K84" s="1">
        <f t="shared" si="22"/>
        <v>24.9</v>
      </c>
      <c r="L84" s="1">
        <f t="shared" si="23"/>
        <v>0</v>
      </c>
      <c r="M84" s="1">
        <f t="shared" si="24"/>
        <v>0</v>
      </c>
      <c r="N84" s="1">
        <f t="shared" si="28"/>
        <v>0</v>
      </c>
      <c r="O84" s="1">
        <f t="shared" si="29"/>
        <v>24.9</v>
      </c>
      <c r="P84" s="1">
        <f t="shared" si="30"/>
        <v>0</v>
      </c>
      <c r="Q84" s="1">
        <f t="shared" si="31"/>
        <v>0</v>
      </c>
      <c r="R84" s="1">
        <f t="shared" si="32"/>
        <v>0</v>
      </c>
      <c r="S84" s="1">
        <f t="shared" si="33"/>
        <v>0</v>
      </c>
      <c r="T84" s="1">
        <f t="shared" si="25"/>
        <v>0</v>
      </c>
      <c r="U84" s="1">
        <f t="shared" si="26"/>
        <v>0</v>
      </c>
      <c r="V84" s="1">
        <f t="shared" si="27"/>
        <v>0</v>
      </c>
    </row>
    <row r="85" spans="1:22">
      <c r="A85" s="5">
        <v>40049</v>
      </c>
      <c r="B85" s="1"/>
      <c r="D85" s="1">
        <v>44.9</v>
      </c>
      <c r="E85" t="s">
        <v>20</v>
      </c>
      <c r="F85" t="s">
        <v>8</v>
      </c>
      <c r="G85" s="13" t="s">
        <v>375</v>
      </c>
      <c r="K85" s="1">
        <f t="shared" si="22"/>
        <v>44.9</v>
      </c>
      <c r="L85" s="1">
        <f t="shared" si="23"/>
        <v>0</v>
      </c>
      <c r="M85" s="1">
        <f t="shared" si="24"/>
        <v>0</v>
      </c>
      <c r="N85" s="1">
        <f t="shared" si="28"/>
        <v>0</v>
      </c>
      <c r="O85" s="1">
        <f t="shared" si="29"/>
        <v>0</v>
      </c>
      <c r="P85" s="1">
        <f t="shared" si="30"/>
        <v>0</v>
      </c>
      <c r="Q85" s="1">
        <f t="shared" si="31"/>
        <v>0</v>
      </c>
      <c r="R85" s="1">
        <f t="shared" si="32"/>
        <v>44.9</v>
      </c>
      <c r="S85" s="1">
        <f t="shared" si="33"/>
        <v>0</v>
      </c>
      <c r="T85" s="1">
        <f t="shared" si="25"/>
        <v>0</v>
      </c>
      <c r="U85" s="1">
        <f t="shared" si="26"/>
        <v>0</v>
      </c>
      <c r="V85" s="1">
        <f t="shared" si="27"/>
        <v>0</v>
      </c>
    </row>
    <row r="86" spans="1:22">
      <c r="A86" s="5">
        <v>40049</v>
      </c>
      <c r="B86" s="1"/>
      <c r="D86" s="1">
        <v>24.9</v>
      </c>
      <c r="E86" t="s">
        <v>20</v>
      </c>
      <c r="F86" t="s">
        <v>13</v>
      </c>
      <c r="G86" s="13" t="s">
        <v>587</v>
      </c>
      <c r="K86" s="1">
        <f t="shared" si="22"/>
        <v>24.9</v>
      </c>
      <c r="L86" s="1">
        <f t="shared" si="23"/>
        <v>0</v>
      </c>
      <c r="M86" s="1">
        <f t="shared" si="24"/>
        <v>0</v>
      </c>
      <c r="N86" s="1">
        <f t="shared" si="28"/>
        <v>0</v>
      </c>
      <c r="O86" s="1">
        <f t="shared" si="29"/>
        <v>0</v>
      </c>
      <c r="P86" s="1">
        <f t="shared" si="30"/>
        <v>0</v>
      </c>
      <c r="Q86" s="1">
        <f t="shared" si="31"/>
        <v>24.9</v>
      </c>
      <c r="R86" s="1">
        <f t="shared" si="32"/>
        <v>0</v>
      </c>
      <c r="S86" s="1">
        <f t="shared" si="33"/>
        <v>0</v>
      </c>
      <c r="T86" s="1">
        <f t="shared" si="25"/>
        <v>0</v>
      </c>
      <c r="U86" s="1">
        <f t="shared" si="26"/>
        <v>0</v>
      </c>
      <c r="V86" s="1">
        <f t="shared" si="27"/>
        <v>0</v>
      </c>
    </row>
    <row r="87" spans="1:22">
      <c r="A87" s="5">
        <v>40050</v>
      </c>
      <c r="B87" s="1"/>
      <c r="D87" s="1">
        <v>24.9</v>
      </c>
      <c r="E87" t="s">
        <v>20</v>
      </c>
      <c r="F87" t="s">
        <v>6</v>
      </c>
      <c r="G87" s="13" t="s">
        <v>588</v>
      </c>
      <c r="K87" s="1">
        <f t="shared" si="22"/>
        <v>24.9</v>
      </c>
      <c r="L87" s="1">
        <f t="shared" si="23"/>
        <v>0</v>
      </c>
      <c r="M87" s="1">
        <f t="shared" si="24"/>
        <v>0</v>
      </c>
      <c r="N87" s="1">
        <f t="shared" si="28"/>
        <v>0</v>
      </c>
      <c r="O87" s="1">
        <f t="shared" si="29"/>
        <v>24.9</v>
      </c>
      <c r="P87" s="1">
        <f t="shared" si="30"/>
        <v>0</v>
      </c>
      <c r="Q87" s="1">
        <f t="shared" si="31"/>
        <v>0</v>
      </c>
      <c r="R87" s="1">
        <f t="shared" si="32"/>
        <v>0</v>
      </c>
      <c r="S87" s="1">
        <f t="shared" si="33"/>
        <v>0</v>
      </c>
      <c r="T87" s="1">
        <f t="shared" si="25"/>
        <v>0</v>
      </c>
      <c r="U87" s="1">
        <f t="shared" si="26"/>
        <v>0</v>
      </c>
      <c r="V87" s="1">
        <f t="shared" si="27"/>
        <v>0</v>
      </c>
    </row>
    <row r="88" spans="1:22">
      <c r="A88" s="5">
        <v>40050</v>
      </c>
      <c r="B88" s="1"/>
      <c r="D88" s="1">
        <v>30</v>
      </c>
      <c r="E88" t="s">
        <v>56</v>
      </c>
      <c r="F88" t="s">
        <v>6</v>
      </c>
      <c r="G88" s="13" t="s">
        <v>588</v>
      </c>
      <c r="K88" s="1">
        <f t="shared" si="22"/>
        <v>0</v>
      </c>
      <c r="L88" s="1">
        <f t="shared" si="23"/>
        <v>0</v>
      </c>
      <c r="M88" s="1">
        <f t="shared" si="24"/>
        <v>0</v>
      </c>
      <c r="N88" s="1">
        <f t="shared" si="28"/>
        <v>0</v>
      </c>
      <c r="O88" s="1">
        <f t="shared" si="29"/>
        <v>30</v>
      </c>
      <c r="P88" s="1">
        <f t="shared" si="30"/>
        <v>0</v>
      </c>
      <c r="Q88" s="1">
        <f t="shared" si="31"/>
        <v>0</v>
      </c>
      <c r="R88" s="1">
        <f t="shared" si="32"/>
        <v>0</v>
      </c>
      <c r="S88" s="1">
        <f t="shared" si="33"/>
        <v>0</v>
      </c>
      <c r="T88" s="1">
        <f t="shared" si="25"/>
        <v>0</v>
      </c>
      <c r="U88" s="1">
        <f t="shared" si="26"/>
        <v>30</v>
      </c>
      <c r="V88" s="1">
        <f t="shared" si="27"/>
        <v>0</v>
      </c>
    </row>
    <row r="89" spans="1:22">
      <c r="A89" s="5">
        <v>40050</v>
      </c>
      <c r="B89" s="1"/>
      <c r="D89" s="1">
        <v>24.9</v>
      </c>
      <c r="E89" t="s">
        <v>20</v>
      </c>
      <c r="F89" t="s">
        <v>6</v>
      </c>
      <c r="G89" s="13" t="s">
        <v>278</v>
      </c>
      <c r="H89" s="13"/>
      <c r="K89" s="1">
        <f t="shared" si="22"/>
        <v>24.9</v>
      </c>
      <c r="L89" s="1">
        <f t="shared" si="23"/>
        <v>0</v>
      </c>
      <c r="M89" s="1">
        <f t="shared" si="24"/>
        <v>0</v>
      </c>
      <c r="N89" s="1">
        <f t="shared" si="28"/>
        <v>0</v>
      </c>
      <c r="O89" s="1">
        <f t="shared" si="29"/>
        <v>24.9</v>
      </c>
      <c r="P89" s="1">
        <f t="shared" si="30"/>
        <v>0</v>
      </c>
      <c r="Q89" s="1">
        <f t="shared" si="31"/>
        <v>0</v>
      </c>
      <c r="R89" s="1">
        <f t="shared" si="32"/>
        <v>0</v>
      </c>
      <c r="S89" s="1">
        <f t="shared" si="33"/>
        <v>0</v>
      </c>
      <c r="T89" s="1">
        <f t="shared" si="25"/>
        <v>0</v>
      </c>
      <c r="U89" s="1">
        <f t="shared" si="26"/>
        <v>0</v>
      </c>
      <c r="V89" s="1">
        <f t="shared" si="27"/>
        <v>0</v>
      </c>
    </row>
    <row r="90" spans="1:22">
      <c r="A90" s="5">
        <v>40044</v>
      </c>
      <c r="B90" s="1"/>
      <c r="D90" s="1">
        <v>250</v>
      </c>
      <c r="E90" t="s">
        <v>20</v>
      </c>
      <c r="F90" t="s">
        <v>33</v>
      </c>
      <c r="G90" s="13" t="s">
        <v>33</v>
      </c>
      <c r="K90" s="1">
        <f t="shared" si="22"/>
        <v>250</v>
      </c>
      <c r="L90" s="1">
        <f t="shared" si="23"/>
        <v>0</v>
      </c>
      <c r="M90" s="1">
        <f t="shared" si="24"/>
        <v>0</v>
      </c>
      <c r="N90" s="1">
        <f t="shared" si="28"/>
        <v>0</v>
      </c>
      <c r="O90" s="1">
        <f t="shared" si="29"/>
        <v>0</v>
      </c>
      <c r="P90" s="1">
        <f t="shared" si="30"/>
        <v>0</v>
      </c>
      <c r="Q90" s="1">
        <f t="shared" si="31"/>
        <v>0</v>
      </c>
      <c r="R90" s="1">
        <f t="shared" si="32"/>
        <v>0</v>
      </c>
      <c r="S90" s="1">
        <f t="shared" si="33"/>
        <v>250</v>
      </c>
      <c r="T90" s="1">
        <f t="shared" si="25"/>
        <v>0</v>
      </c>
      <c r="U90" s="1">
        <f t="shared" si="26"/>
        <v>0</v>
      </c>
      <c r="V90" s="1">
        <f t="shared" si="27"/>
        <v>0</v>
      </c>
    </row>
    <row r="91" spans="1:22">
      <c r="A91" s="5">
        <v>40049</v>
      </c>
      <c r="B91" s="1"/>
      <c r="D91" s="1">
        <v>24.9</v>
      </c>
      <c r="E91" t="s">
        <v>20</v>
      </c>
      <c r="F91" t="s">
        <v>5</v>
      </c>
      <c r="G91" s="13" t="s">
        <v>589</v>
      </c>
      <c r="K91" s="1">
        <f>IF(E91="lojas",D91,0)</f>
        <v>24.9</v>
      </c>
      <c r="L91" s="1">
        <f>IF(E91="lanhouse",D91,0)</f>
        <v>0</v>
      </c>
      <c r="M91" s="1">
        <f>IF(E91="celular",D91,0)</f>
        <v>0</v>
      </c>
      <c r="N91" s="1">
        <f>IF(F91="caixa",D91,0)</f>
        <v>0</v>
      </c>
      <c r="O91" s="1">
        <f>IF(F91="bb",D91,0)</f>
        <v>0</v>
      </c>
      <c r="P91" s="1">
        <f>IF(F91="bradesco",D91,0)</f>
        <v>24.9</v>
      </c>
      <c r="Q91" s="1">
        <f>IF(F91="banco real",D91,0)</f>
        <v>0</v>
      </c>
      <c r="R91" s="1">
        <f>IF(F91="itau",D91,0)</f>
        <v>0</v>
      </c>
      <c r="S91" s="1">
        <f>IF(F91="pseg",D91,0)</f>
        <v>0</v>
      </c>
      <c r="T91" s="1">
        <f>IF(C91="pessoal",B91,0)</f>
        <v>0</v>
      </c>
      <c r="U91" s="1">
        <f>IF(E91="dominios",D91,0)</f>
        <v>0</v>
      </c>
      <c r="V91" s="1">
        <f>IF(C91="publicidade",B91,0)</f>
        <v>0</v>
      </c>
    </row>
    <row r="92" spans="1:22">
      <c r="A92" s="5">
        <v>40049</v>
      </c>
      <c r="B92" s="1"/>
      <c r="D92" s="1">
        <v>30</v>
      </c>
      <c r="E92" t="s">
        <v>56</v>
      </c>
      <c r="F92" t="s">
        <v>5</v>
      </c>
      <c r="G92" s="13" t="s">
        <v>589</v>
      </c>
      <c r="K92" s="1">
        <f t="shared" si="22"/>
        <v>0</v>
      </c>
      <c r="L92" s="1">
        <f t="shared" si="23"/>
        <v>0</v>
      </c>
      <c r="M92" s="1">
        <f t="shared" si="24"/>
        <v>0</v>
      </c>
      <c r="N92" s="1">
        <f t="shared" si="28"/>
        <v>0</v>
      </c>
      <c r="O92" s="1">
        <f t="shared" si="29"/>
        <v>0</v>
      </c>
      <c r="P92" s="1">
        <f t="shared" si="30"/>
        <v>30</v>
      </c>
      <c r="Q92" s="1">
        <f t="shared" si="31"/>
        <v>0</v>
      </c>
      <c r="R92" s="1">
        <f t="shared" si="32"/>
        <v>0</v>
      </c>
      <c r="S92" s="1">
        <f t="shared" si="33"/>
        <v>0</v>
      </c>
      <c r="T92" s="1">
        <f t="shared" si="25"/>
        <v>0</v>
      </c>
      <c r="U92" s="1">
        <f t="shared" si="26"/>
        <v>30</v>
      </c>
      <c r="V92" s="1">
        <f t="shared" si="27"/>
        <v>0</v>
      </c>
    </row>
    <row r="93" spans="1:22">
      <c r="A93" s="5">
        <v>40050</v>
      </c>
      <c r="B93" s="1"/>
      <c r="D93" s="1">
        <v>40</v>
      </c>
      <c r="E93" t="s">
        <v>20</v>
      </c>
      <c r="F93" t="s">
        <v>8</v>
      </c>
      <c r="G93" s="13" t="s">
        <v>590</v>
      </c>
      <c r="K93" s="1">
        <f t="shared" si="22"/>
        <v>40</v>
      </c>
      <c r="L93" s="1">
        <f t="shared" si="23"/>
        <v>0</v>
      </c>
      <c r="M93" s="1">
        <f t="shared" si="24"/>
        <v>0</v>
      </c>
      <c r="N93" s="1">
        <f t="shared" si="28"/>
        <v>0</v>
      </c>
      <c r="O93" s="1">
        <f t="shared" si="29"/>
        <v>0</v>
      </c>
      <c r="P93" s="1">
        <f t="shared" si="30"/>
        <v>0</v>
      </c>
      <c r="Q93" s="1">
        <f t="shared" si="31"/>
        <v>0</v>
      </c>
      <c r="R93" s="1">
        <f t="shared" si="32"/>
        <v>40</v>
      </c>
      <c r="S93" s="1">
        <f t="shared" si="33"/>
        <v>0</v>
      </c>
      <c r="T93" s="1">
        <f t="shared" si="25"/>
        <v>0</v>
      </c>
      <c r="U93" s="1">
        <f t="shared" si="26"/>
        <v>0</v>
      </c>
      <c r="V93" s="1">
        <f t="shared" si="27"/>
        <v>0</v>
      </c>
    </row>
    <row r="94" spans="1:22">
      <c r="A94" s="5">
        <v>40050</v>
      </c>
      <c r="B94" s="1"/>
      <c r="D94" s="1">
        <v>9.9</v>
      </c>
      <c r="E94" t="s">
        <v>20</v>
      </c>
      <c r="F94" t="s">
        <v>5</v>
      </c>
      <c r="G94" s="13" t="s">
        <v>591</v>
      </c>
      <c r="K94" s="1">
        <f t="shared" si="22"/>
        <v>9.9</v>
      </c>
      <c r="L94" s="1">
        <f t="shared" si="23"/>
        <v>0</v>
      </c>
      <c r="M94" s="1">
        <f t="shared" si="24"/>
        <v>0</v>
      </c>
      <c r="N94" s="1">
        <f t="shared" si="28"/>
        <v>0</v>
      </c>
      <c r="O94" s="1">
        <f t="shared" si="29"/>
        <v>0</v>
      </c>
      <c r="P94" s="1">
        <f t="shared" si="30"/>
        <v>9.9</v>
      </c>
      <c r="Q94" s="1">
        <f t="shared" si="31"/>
        <v>0</v>
      </c>
      <c r="R94" s="1">
        <f t="shared" si="32"/>
        <v>0</v>
      </c>
      <c r="S94" s="1">
        <f t="shared" si="33"/>
        <v>0</v>
      </c>
      <c r="T94" s="1">
        <f t="shared" si="25"/>
        <v>0</v>
      </c>
      <c r="U94" s="1">
        <f t="shared" si="26"/>
        <v>0</v>
      </c>
      <c r="V94" s="1">
        <f t="shared" si="27"/>
        <v>0</v>
      </c>
    </row>
    <row r="95" spans="1:22">
      <c r="A95" s="5">
        <v>40050</v>
      </c>
      <c r="B95" s="1"/>
      <c r="D95" s="1">
        <v>24.9</v>
      </c>
      <c r="E95" t="s">
        <v>20</v>
      </c>
      <c r="F95" t="s">
        <v>6</v>
      </c>
      <c r="G95" s="13" t="s">
        <v>547</v>
      </c>
      <c r="K95" s="1">
        <f t="shared" si="22"/>
        <v>24.9</v>
      </c>
      <c r="L95" s="1">
        <f t="shared" si="23"/>
        <v>0</v>
      </c>
      <c r="M95" s="1">
        <f t="shared" si="24"/>
        <v>0</v>
      </c>
      <c r="N95" s="1">
        <f t="shared" si="28"/>
        <v>0</v>
      </c>
      <c r="O95" s="1">
        <f t="shared" si="29"/>
        <v>24.9</v>
      </c>
      <c r="P95" s="1">
        <f t="shared" si="30"/>
        <v>0</v>
      </c>
      <c r="Q95" s="1">
        <f t="shared" si="31"/>
        <v>0</v>
      </c>
      <c r="R95" s="1">
        <f t="shared" si="32"/>
        <v>0</v>
      </c>
      <c r="S95" s="1">
        <f t="shared" si="33"/>
        <v>0</v>
      </c>
      <c r="T95" s="1">
        <f t="shared" si="25"/>
        <v>0</v>
      </c>
      <c r="U95" s="1">
        <f t="shared" si="26"/>
        <v>0</v>
      </c>
      <c r="V95" s="1">
        <f t="shared" si="27"/>
        <v>0</v>
      </c>
    </row>
    <row r="96" spans="1:22">
      <c r="A96" s="5">
        <v>40050</v>
      </c>
      <c r="B96" s="1"/>
      <c r="D96" s="1">
        <v>74.7</v>
      </c>
      <c r="E96" t="s">
        <v>20</v>
      </c>
      <c r="F96" t="s">
        <v>8</v>
      </c>
      <c r="G96" s="13" t="s">
        <v>112</v>
      </c>
      <c r="K96" s="1">
        <f t="shared" si="22"/>
        <v>74.7</v>
      </c>
      <c r="L96" s="1">
        <f t="shared" si="23"/>
        <v>0</v>
      </c>
      <c r="M96" s="1">
        <f t="shared" si="24"/>
        <v>0</v>
      </c>
      <c r="N96" s="1">
        <f t="shared" si="28"/>
        <v>0</v>
      </c>
      <c r="O96" s="1">
        <f t="shared" si="29"/>
        <v>0</v>
      </c>
      <c r="P96" s="1">
        <f t="shared" si="30"/>
        <v>0</v>
      </c>
      <c r="Q96" s="1">
        <f t="shared" si="31"/>
        <v>0</v>
      </c>
      <c r="R96" s="1">
        <f t="shared" si="32"/>
        <v>74.7</v>
      </c>
      <c r="S96" s="1">
        <f t="shared" si="33"/>
        <v>0</v>
      </c>
      <c r="T96" s="1">
        <f t="shared" si="25"/>
        <v>0</v>
      </c>
      <c r="U96" s="1">
        <f t="shared" si="26"/>
        <v>0</v>
      </c>
      <c r="V96" s="1">
        <f t="shared" si="27"/>
        <v>0</v>
      </c>
    </row>
    <row r="97" spans="1:22">
      <c r="A97" s="5">
        <v>40051</v>
      </c>
      <c r="B97" s="1"/>
      <c r="D97" s="1">
        <v>30.9</v>
      </c>
      <c r="E97" t="s">
        <v>20</v>
      </c>
      <c r="F97" t="s">
        <v>5</v>
      </c>
      <c r="G97" s="13" t="s">
        <v>592</v>
      </c>
      <c r="K97" s="1">
        <f t="shared" si="22"/>
        <v>30.9</v>
      </c>
      <c r="L97" s="1">
        <f t="shared" si="23"/>
        <v>0</v>
      </c>
      <c r="M97" s="1">
        <f t="shared" si="24"/>
        <v>0</v>
      </c>
      <c r="N97" s="1">
        <f t="shared" si="28"/>
        <v>0</v>
      </c>
      <c r="O97" s="1">
        <f t="shared" si="29"/>
        <v>0</v>
      </c>
      <c r="P97" s="1">
        <f t="shared" si="30"/>
        <v>30.9</v>
      </c>
      <c r="Q97" s="1">
        <f t="shared" si="31"/>
        <v>0</v>
      </c>
      <c r="R97" s="1">
        <f t="shared" si="32"/>
        <v>0</v>
      </c>
      <c r="S97" s="1">
        <f t="shared" si="33"/>
        <v>0</v>
      </c>
      <c r="T97" s="1">
        <f t="shared" si="25"/>
        <v>0</v>
      </c>
      <c r="U97" s="1">
        <f t="shared" si="26"/>
        <v>0</v>
      </c>
      <c r="V97" s="1">
        <f t="shared" si="27"/>
        <v>0</v>
      </c>
    </row>
    <row r="98" spans="1:22">
      <c r="A98" s="5">
        <v>40051</v>
      </c>
      <c r="B98" s="1"/>
      <c r="D98" s="1">
        <v>40</v>
      </c>
      <c r="E98" t="s">
        <v>56</v>
      </c>
      <c r="F98" t="s">
        <v>5</v>
      </c>
      <c r="G98" s="13" t="s">
        <v>592</v>
      </c>
      <c r="K98" s="1">
        <f t="shared" si="22"/>
        <v>0</v>
      </c>
      <c r="L98" s="1">
        <f t="shared" si="23"/>
        <v>0</v>
      </c>
      <c r="M98" s="1">
        <f t="shared" si="24"/>
        <v>0</v>
      </c>
      <c r="N98" s="1">
        <f t="shared" si="28"/>
        <v>0</v>
      </c>
      <c r="O98" s="1">
        <f t="shared" si="29"/>
        <v>0</v>
      </c>
      <c r="P98" s="1">
        <f t="shared" si="30"/>
        <v>40</v>
      </c>
      <c r="Q98" s="1">
        <f t="shared" si="31"/>
        <v>0</v>
      </c>
      <c r="R98" s="1">
        <f t="shared" si="32"/>
        <v>0</v>
      </c>
      <c r="S98" s="1">
        <f t="shared" si="33"/>
        <v>0</v>
      </c>
      <c r="T98" s="1">
        <f t="shared" si="25"/>
        <v>0</v>
      </c>
      <c r="U98" s="1">
        <f t="shared" si="26"/>
        <v>40</v>
      </c>
      <c r="V98" s="1">
        <f t="shared" si="27"/>
        <v>0</v>
      </c>
    </row>
    <row r="99" spans="1:22">
      <c r="A99" s="5">
        <v>40051</v>
      </c>
      <c r="B99" s="1"/>
      <c r="D99" s="1">
        <v>24.9</v>
      </c>
      <c r="E99" t="s">
        <v>20</v>
      </c>
      <c r="F99" t="s">
        <v>6</v>
      </c>
      <c r="G99" s="13" t="s">
        <v>119</v>
      </c>
      <c r="K99" s="1">
        <f t="shared" si="22"/>
        <v>24.9</v>
      </c>
      <c r="L99" s="1">
        <f t="shared" si="23"/>
        <v>0</v>
      </c>
      <c r="M99" s="1">
        <f t="shared" si="24"/>
        <v>0</v>
      </c>
      <c r="N99" s="1">
        <f t="shared" si="28"/>
        <v>0</v>
      </c>
      <c r="O99" s="1">
        <f t="shared" si="29"/>
        <v>24.9</v>
      </c>
      <c r="P99" s="1">
        <f t="shared" si="30"/>
        <v>0</v>
      </c>
      <c r="Q99" s="1">
        <f t="shared" si="31"/>
        <v>0</v>
      </c>
      <c r="R99" s="1">
        <f t="shared" si="32"/>
        <v>0</v>
      </c>
      <c r="S99" s="1">
        <f t="shared" si="33"/>
        <v>0</v>
      </c>
      <c r="T99" s="1">
        <f t="shared" si="25"/>
        <v>0</v>
      </c>
      <c r="U99" s="1">
        <f t="shared" si="26"/>
        <v>0</v>
      </c>
      <c r="V99" s="1">
        <f t="shared" si="27"/>
        <v>0</v>
      </c>
    </row>
    <row r="100" spans="1:22">
      <c r="A100" s="5">
        <v>40051</v>
      </c>
      <c r="B100" s="1"/>
      <c r="D100" s="1">
        <v>24.9</v>
      </c>
      <c r="E100" t="s">
        <v>20</v>
      </c>
      <c r="F100" t="s">
        <v>8</v>
      </c>
      <c r="G100" s="16" t="s">
        <v>108</v>
      </c>
      <c r="K100" s="1">
        <f t="shared" si="22"/>
        <v>24.9</v>
      </c>
      <c r="L100" s="1">
        <f t="shared" si="23"/>
        <v>0</v>
      </c>
      <c r="M100" s="1">
        <f t="shared" si="24"/>
        <v>0</v>
      </c>
      <c r="N100" s="1">
        <f t="shared" si="28"/>
        <v>0</v>
      </c>
      <c r="O100" s="1">
        <f t="shared" si="29"/>
        <v>0</v>
      </c>
      <c r="P100" s="1">
        <f t="shared" si="30"/>
        <v>0</v>
      </c>
      <c r="Q100" s="1">
        <f t="shared" si="31"/>
        <v>0</v>
      </c>
      <c r="R100" s="1">
        <f t="shared" si="32"/>
        <v>24.9</v>
      </c>
      <c r="S100" s="1">
        <f t="shared" si="33"/>
        <v>0</v>
      </c>
      <c r="T100" s="1">
        <f t="shared" si="25"/>
        <v>0</v>
      </c>
      <c r="U100" s="1">
        <f t="shared" si="26"/>
        <v>0</v>
      </c>
      <c r="V100" s="1">
        <f t="shared" si="27"/>
        <v>0</v>
      </c>
    </row>
    <row r="101" spans="1:22">
      <c r="A101" s="5">
        <v>40050</v>
      </c>
      <c r="B101" s="1"/>
      <c r="D101" s="1">
        <v>19.899999999999999</v>
      </c>
      <c r="E101" t="s">
        <v>20</v>
      </c>
      <c r="F101" t="s">
        <v>7</v>
      </c>
      <c r="G101" s="16" t="s">
        <v>93</v>
      </c>
      <c r="K101" s="1">
        <f t="shared" si="22"/>
        <v>19.899999999999999</v>
      </c>
      <c r="L101" s="1">
        <f t="shared" si="23"/>
        <v>0</v>
      </c>
      <c r="M101" s="1">
        <f t="shared" si="24"/>
        <v>0</v>
      </c>
      <c r="N101" s="1">
        <f t="shared" si="28"/>
        <v>19.899999999999999</v>
      </c>
      <c r="O101" s="1">
        <f t="shared" si="29"/>
        <v>0</v>
      </c>
      <c r="P101" s="1">
        <f t="shared" si="30"/>
        <v>0</v>
      </c>
      <c r="Q101" s="1">
        <f t="shared" si="31"/>
        <v>0</v>
      </c>
      <c r="R101" s="1">
        <f t="shared" si="32"/>
        <v>0</v>
      </c>
      <c r="S101" s="1">
        <f t="shared" si="33"/>
        <v>0</v>
      </c>
      <c r="T101" s="1">
        <f t="shared" si="25"/>
        <v>0</v>
      </c>
      <c r="U101" s="1">
        <f t="shared" si="26"/>
        <v>0</v>
      </c>
      <c r="V101" s="1">
        <f t="shared" si="27"/>
        <v>0</v>
      </c>
    </row>
    <row r="102" spans="1:22">
      <c r="A102" s="5">
        <v>40052</v>
      </c>
      <c r="B102" s="1"/>
      <c r="D102" s="1">
        <v>70</v>
      </c>
      <c r="E102" t="s">
        <v>20</v>
      </c>
      <c r="F102" t="s">
        <v>5</v>
      </c>
      <c r="G102" s="13" t="s">
        <v>85</v>
      </c>
      <c r="K102" s="1">
        <f t="shared" si="22"/>
        <v>70</v>
      </c>
      <c r="L102" s="1">
        <f t="shared" si="23"/>
        <v>0</v>
      </c>
      <c r="M102" s="1">
        <f t="shared" si="24"/>
        <v>0</v>
      </c>
      <c r="N102" s="1">
        <f t="shared" si="28"/>
        <v>0</v>
      </c>
      <c r="O102" s="1">
        <f t="shared" si="29"/>
        <v>0</v>
      </c>
      <c r="P102" s="1">
        <f t="shared" si="30"/>
        <v>70</v>
      </c>
      <c r="Q102" s="1">
        <f t="shared" si="31"/>
        <v>0</v>
      </c>
      <c r="R102" s="1">
        <f t="shared" si="32"/>
        <v>0</v>
      </c>
      <c r="S102" s="1">
        <f t="shared" si="33"/>
        <v>0</v>
      </c>
      <c r="T102" s="1">
        <f t="shared" si="25"/>
        <v>0</v>
      </c>
      <c r="U102" s="1">
        <f t="shared" si="26"/>
        <v>0</v>
      </c>
      <c r="V102" s="1">
        <f t="shared" si="27"/>
        <v>0</v>
      </c>
    </row>
    <row r="103" spans="1:22">
      <c r="A103" s="5">
        <v>40052</v>
      </c>
      <c r="B103" s="1"/>
      <c r="D103" s="1">
        <v>41</v>
      </c>
      <c r="E103" t="s">
        <v>20</v>
      </c>
      <c r="F103" t="s">
        <v>7</v>
      </c>
      <c r="G103" s="13" t="s">
        <v>414</v>
      </c>
      <c r="K103" s="1">
        <f t="shared" si="22"/>
        <v>41</v>
      </c>
      <c r="L103" s="1">
        <f t="shared" si="23"/>
        <v>0</v>
      </c>
      <c r="M103" s="1">
        <f t="shared" si="24"/>
        <v>0</v>
      </c>
      <c r="N103" s="1">
        <f t="shared" si="28"/>
        <v>41</v>
      </c>
      <c r="O103" s="1">
        <f t="shared" si="29"/>
        <v>0</v>
      </c>
      <c r="P103" s="1">
        <f t="shared" si="30"/>
        <v>0</v>
      </c>
      <c r="Q103" s="1">
        <f t="shared" si="31"/>
        <v>0</v>
      </c>
      <c r="R103" s="1">
        <f t="shared" si="32"/>
        <v>0</v>
      </c>
      <c r="S103" s="1">
        <f t="shared" si="33"/>
        <v>0</v>
      </c>
      <c r="T103" s="1">
        <f t="shared" si="25"/>
        <v>0</v>
      </c>
      <c r="U103" s="1">
        <f t="shared" si="26"/>
        <v>0</v>
      </c>
      <c r="V103" s="1">
        <f t="shared" si="27"/>
        <v>0</v>
      </c>
    </row>
    <row r="104" spans="1:22">
      <c r="A104" s="5">
        <v>40052</v>
      </c>
      <c r="B104" s="1"/>
      <c r="D104" s="1">
        <v>49.8</v>
      </c>
      <c r="E104" t="s">
        <v>20</v>
      </c>
      <c r="F104" t="s">
        <v>6</v>
      </c>
      <c r="G104" s="13" t="s">
        <v>311</v>
      </c>
      <c r="K104" s="1">
        <f t="shared" si="22"/>
        <v>49.8</v>
      </c>
      <c r="L104" s="1">
        <f t="shared" si="23"/>
        <v>0</v>
      </c>
      <c r="M104" s="1">
        <f t="shared" si="24"/>
        <v>0</v>
      </c>
      <c r="N104" s="1">
        <f t="shared" si="28"/>
        <v>0</v>
      </c>
      <c r="O104" s="1">
        <f t="shared" si="29"/>
        <v>49.8</v>
      </c>
      <c r="P104" s="1">
        <f t="shared" si="30"/>
        <v>0</v>
      </c>
      <c r="Q104" s="1">
        <f t="shared" si="31"/>
        <v>0</v>
      </c>
      <c r="R104" s="1">
        <f t="shared" si="32"/>
        <v>0</v>
      </c>
      <c r="S104" s="1">
        <f t="shared" si="33"/>
        <v>0</v>
      </c>
      <c r="T104" s="1">
        <f t="shared" si="25"/>
        <v>0</v>
      </c>
      <c r="U104" s="1">
        <f t="shared" si="26"/>
        <v>0</v>
      </c>
      <c r="V104" s="1">
        <f t="shared" si="27"/>
        <v>0</v>
      </c>
    </row>
    <row r="105" spans="1:22">
      <c r="A105" s="5">
        <v>40052</v>
      </c>
      <c r="B105" s="1"/>
      <c r="D105" s="1">
        <v>24.9</v>
      </c>
      <c r="E105" t="s">
        <v>20</v>
      </c>
      <c r="F105" t="s">
        <v>7</v>
      </c>
      <c r="G105" s="13" t="s">
        <v>485</v>
      </c>
      <c r="K105" s="1">
        <f t="shared" si="22"/>
        <v>24.9</v>
      </c>
      <c r="L105" s="1">
        <f t="shared" si="23"/>
        <v>0</v>
      </c>
      <c r="M105" s="1">
        <f t="shared" si="24"/>
        <v>0</v>
      </c>
      <c r="N105" s="1">
        <f t="shared" si="28"/>
        <v>24.9</v>
      </c>
      <c r="O105" s="1">
        <f t="shared" si="29"/>
        <v>0</v>
      </c>
      <c r="P105" s="1">
        <f t="shared" si="30"/>
        <v>0</v>
      </c>
      <c r="Q105" s="1">
        <f t="shared" si="31"/>
        <v>0</v>
      </c>
      <c r="R105" s="1">
        <f t="shared" si="32"/>
        <v>0</v>
      </c>
      <c r="S105" s="1">
        <f t="shared" si="33"/>
        <v>0</v>
      </c>
      <c r="T105" s="1">
        <f t="shared" si="25"/>
        <v>0</v>
      </c>
      <c r="U105" s="1">
        <f t="shared" si="26"/>
        <v>0</v>
      </c>
      <c r="V105" s="1">
        <f t="shared" si="27"/>
        <v>0</v>
      </c>
    </row>
    <row r="106" spans="1:22">
      <c r="A106" s="5">
        <v>40052</v>
      </c>
      <c r="B106" s="1"/>
      <c r="D106" s="1">
        <v>39.9</v>
      </c>
      <c r="E106" t="s">
        <v>56</v>
      </c>
      <c r="F106" t="s">
        <v>6</v>
      </c>
      <c r="G106" s="13" t="s">
        <v>562</v>
      </c>
      <c r="K106" s="1">
        <f t="shared" si="22"/>
        <v>0</v>
      </c>
      <c r="L106" s="1">
        <f t="shared" si="23"/>
        <v>0</v>
      </c>
      <c r="M106" s="1">
        <f t="shared" si="24"/>
        <v>0</v>
      </c>
      <c r="N106" s="1">
        <f t="shared" si="28"/>
        <v>0</v>
      </c>
      <c r="O106" s="1">
        <f t="shared" si="29"/>
        <v>39.9</v>
      </c>
      <c r="P106" s="1">
        <f t="shared" si="30"/>
        <v>0</v>
      </c>
      <c r="Q106" s="1">
        <f t="shared" si="31"/>
        <v>0</v>
      </c>
      <c r="R106" s="1">
        <f t="shared" si="32"/>
        <v>0</v>
      </c>
      <c r="S106" s="1">
        <f t="shared" si="33"/>
        <v>0</v>
      </c>
      <c r="T106" s="1">
        <f t="shared" si="25"/>
        <v>0</v>
      </c>
      <c r="U106" s="1">
        <f t="shared" si="26"/>
        <v>39.9</v>
      </c>
      <c r="V106" s="1">
        <f t="shared" si="27"/>
        <v>0</v>
      </c>
    </row>
    <row r="107" spans="1:22">
      <c r="A107" s="5">
        <v>40052</v>
      </c>
      <c r="B107" s="1"/>
      <c r="D107" s="1">
        <v>30</v>
      </c>
      <c r="E107" t="s">
        <v>56</v>
      </c>
      <c r="F107" t="s">
        <v>7</v>
      </c>
      <c r="G107" s="13" t="s">
        <v>273</v>
      </c>
      <c r="K107" s="1">
        <f t="shared" si="22"/>
        <v>0</v>
      </c>
      <c r="L107" s="1">
        <f t="shared" si="23"/>
        <v>0</v>
      </c>
      <c r="M107" s="1">
        <f t="shared" si="24"/>
        <v>0</v>
      </c>
      <c r="N107" s="1">
        <f t="shared" si="28"/>
        <v>30</v>
      </c>
      <c r="O107" s="1">
        <f t="shared" si="29"/>
        <v>0</v>
      </c>
      <c r="P107" s="1">
        <f t="shared" si="30"/>
        <v>0</v>
      </c>
      <c r="Q107" s="1">
        <f t="shared" si="31"/>
        <v>0</v>
      </c>
      <c r="R107" s="1">
        <f t="shared" si="32"/>
        <v>0</v>
      </c>
      <c r="S107" s="1">
        <f t="shared" si="33"/>
        <v>0</v>
      </c>
      <c r="T107" s="1">
        <f t="shared" si="25"/>
        <v>0</v>
      </c>
      <c r="U107" s="1">
        <f t="shared" si="26"/>
        <v>30</v>
      </c>
      <c r="V107" s="1">
        <f t="shared" si="27"/>
        <v>0</v>
      </c>
    </row>
    <row r="108" spans="1:22">
      <c r="A108" s="5">
        <v>40053</v>
      </c>
      <c r="B108" s="1"/>
      <c r="D108" s="1">
        <v>44.9</v>
      </c>
      <c r="E108" t="s">
        <v>20</v>
      </c>
      <c r="F108" t="s">
        <v>5</v>
      </c>
      <c r="G108" s="13" t="s">
        <v>50</v>
      </c>
      <c r="K108" s="1">
        <f t="shared" si="22"/>
        <v>44.9</v>
      </c>
      <c r="L108" s="1">
        <f t="shared" si="23"/>
        <v>0</v>
      </c>
      <c r="M108" s="1">
        <f t="shared" si="24"/>
        <v>0</v>
      </c>
      <c r="N108" s="1">
        <f t="shared" si="28"/>
        <v>0</v>
      </c>
      <c r="O108" s="1">
        <f t="shared" si="29"/>
        <v>0</v>
      </c>
      <c r="P108" s="1">
        <f t="shared" si="30"/>
        <v>44.9</v>
      </c>
      <c r="Q108" s="1">
        <f t="shared" si="31"/>
        <v>0</v>
      </c>
      <c r="R108" s="1">
        <f t="shared" si="32"/>
        <v>0</v>
      </c>
      <c r="S108" s="1">
        <f t="shared" si="33"/>
        <v>0</v>
      </c>
      <c r="T108" s="1">
        <f t="shared" si="25"/>
        <v>0</v>
      </c>
      <c r="U108" s="1">
        <f t="shared" si="26"/>
        <v>0</v>
      </c>
      <c r="V108" s="1">
        <f t="shared" si="27"/>
        <v>0</v>
      </c>
    </row>
    <row r="109" spans="1:22">
      <c r="A109" s="5">
        <v>40053</v>
      </c>
      <c r="B109" s="1"/>
      <c r="D109" s="1">
        <v>20</v>
      </c>
      <c r="E109" t="s">
        <v>20</v>
      </c>
      <c r="F109" t="s">
        <v>7</v>
      </c>
      <c r="G109" s="13" t="s">
        <v>202</v>
      </c>
      <c r="K109" s="1">
        <f t="shared" si="22"/>
        <v>20</v>
      </c>
      <c r="L109" s="1">
        <f t="shared" si="23"/>
        <v>0</v>
      </c>
      <c r="M109" s="1">
        <f t="shared" si="24"/>
        <v>0</v>
      </c>
      <c r="N109" s="1">
        <f t="shared" si="28"/>
        <v>20</v>
      </c>
      <c r="O109" s="1">
        <f t="shared" si="29"/>
        <v>0</v>
      </c>
      <c r="P109" s="1">
        <f t="shared" si="30"/>
        <v>0</v>
      </c>
      <c r="Q109" s="1">
        <f t="shared" si="31"/>
        <v>0</v>
      </c>
      <c r="R109" s="1">
        <f t="shared" si="32"/>
        <v>0</v>
      </c>
      <c r="S109" s="1">
        <f t="shared" si="33"/>
        <v>0</v>
      </c>
      <c r="T109" s="1">
        <f t="shared" si="25"/>
        <v>0</v>
      </c>
      <c r="U109" s="1">
        <f t="shared" si="26"/>
        <v>0</v>
      </c>
      <c r="V109" s="1">
        <f t="shared" si="27"/>
        <v>0</v>
      </c>
    </row>
    <row r="110" spans="1:22">
      <c r="A110" s="5">
        <v>40053</v>
      </c>
      <c r="B110" s="1"/>
      <c r="D110" s="1">
        <v>24.9</v>
      </c>
      <c r="E110" t="s">
        <v>20</v>
      </c>
      <c r="F110" t="s">
        <v>5</v>
      </c>
      <c r="G110" s="13" t="s">
        <v>346</v>
      </c>
      <c r="K110" s="1">
        <f t="shared" si="22"/>
        <v>24.9</v>
      </c>
      <c r="L110" s="1">
        <f t="shared" si="23"/>
        <v>0</v>
      </c>
      <c r="M110" s="1">
        <f t="shared" si="24"/>
        <v>0</v>
      </c>
      <c r="N110" s="1">
        <f>IF(G110="caixa",D110,0)</f>
        <v>0</v>
      </c>
      <c r="O110" s="1">
        <f>IF(G110="bb",D110,0)</f>
        <v>0</v>
      </c>
      <c r="P110" s="1">
        <f>IF(G110="bradesco",D110,0)</f>
        <v>0</v>
      </c>
      <c r="Q110" s="1">
        <f>IF(G110="banco real",D110,0)</f>
        <v>0</v>
      </c>
      <c r="R110" s="1">
        <f>IF(G110="itau",D110,0)</f>
        <v>0</v>
      </c>
      <c r="S110" s="1">
        <f>IF(G110="pseg",D110,0)</f>
        <v>0</v>
      </c>
      <c r="T110" s="1">
        <f t="shared" si="25"/>
        <v>0</v>
      </c>
      <c r="U110" s="1">
        <f t="shared" si="26"/>
        <v>0</v>
      </c>
      <c r="V110" s="1">
        <f t="shared" si="27"/>
        <v>0</v>
      </c>
    </row>
    <row r="111" spans="1:22">
      <c r="A111" s="5">
        <v>40053</v>
      </c>
      <c r="B111" s="1"/>
      <c r="D111" s="1">
        <v>24.9</v>
      </c>
      <c r="E111" t="s">
        <v>20</v>
      </c>
      <c r="F111" t="s">
        <v>6</v>
      </c>
      <c r="G111" s="13" t="s">
        <v>542</v>
      </c>
      <c r="K111" s="1">
        <f t="shared" si="22"/>
        <v>24.9</v>
      </c>
      <c r="L111" s="1">
        <f t="shared" si="23"/>
        <v>0</v>
      </c>
      <c r="M111" s="1">
        <f t="shared" si="24"/>
        <v>0</v>
      </c>
      <c r="N111" s="1">
        <f t="shared" si="28"/>
        <v>0</v>
      </c>
      <c r="O111" s="1">
        <f t="shared" si="29"/>
        <v>24.9</v>
      </c>
      <c r="P111" s="1">
        <f t="shared" si="30"/>
        <v>0</v>
      </c>
      <c r="Q111" s="1">
        <f t="shared" si="31"/>
        <v>0</v>
      </c>
      <c r="R111" s="1">
        <f t="shared" si="32"/>
        <v>0</v>
      </c>
      <c r="S111" s="1">
        <f t="shared" si="33"/>
        <v>0</v>
      </c>
      <c r="T111" s="1">
        <f t="shared" si="25"/>
        <v>0</v>
      </c>
      <c r="U111" s="1">
        <f t="shared" si="26"/>
        <v>0</v>
      </c>
      <c r="V111" s="1">
        <f t="shared" si="27"/>
        <v>0</v>
      </c>
    </row>
    <row r="112" spans="1:22">
      <c r="A112" s="5">
        <v>40056</v>
      </c>
      <c r="B112" s="1"/>
      <c r="D112" s="1">
        <v>60</v>
      </c>
      <c r="E112" t="s">
        <v>20</v>
      </c>
      <c r="F112" t="s">
        <v>5</v>
      </c>
      <c r="G112" s="23" t="s">
        <v>593</v>
      </c>
      <c r="K112" s="1">
        <f t="shared" si="22"/>
        <v>60</v>
      </c>
      <c r="L112" s="1">
        <f t="shared" si="23"/>
        <v>0</v>
      </c>
      <c r="M112" s="1">
        <f t="shared" si="24"/>
        <v>0</v>
      </c>
      <c r="N112" s="1">
        <f t="shared" si="28"/>
        <v>0</v>
      </c>
      <c r="O112" s="1">
        <f t="shared" si="29"/>
        <v>0</v>
      </c>
      <c r="P112" s="1">
        <f t="shared" si="30"/>
        <v>60</v>
      </c>
      <c r="Q112" s="1">
        <f t="shared" si="31"/>
        <v>0</v>
      </c>
      <c r="R112" s="1">
        <f t="shared" si="32"/>
        <v>0</v>
      </c>
      <c r="S112" s="1">
        <f t="shared" si="33"/>
        <v>0</v>
      </c>
      <c r="T112" s="1">
        <f t="shared" si="25"/>
        <v>0</v>
      </c>
      <c r="U112" s="1">
        <f t="shared" si="26"/>
        <v>0</v>
      </c>
      <c r="V112" s="1">
        <f t="shared" si="27"/>
        <v>0</v>
      </c>
    </row>
    <row r="113" spans="1:22">
      <c r="A113" s="5">
        <v>40053</v>
      </c>
      <c r="B113" s="1"/>
      <c r="D113" s="1">
        <v>65</v>
      </c>
      <c r="E113" t="s">
        <v>20</v>
      </c>
      <c r="F113" t="s">
        <v>13</v>
      </c>
      <c r="G113" s="13" t="s">
        <v>173</v>
      </c>
      <c r="K113" s="1">
        <f t="shared" si="22"/>
        <v>65</v>
      </c>
      <c r="L113" s="1">
        <f t="shared" si="23"/>
        <v>0</v>
      </c>
      <c r="M113" s="1">
        <f t="shared" si="24"/>
        <v>0</v>
      </c>
      <c r="N113" s="1">
        <f t="shared" si="28"/>
        <v>0</v>
      </c>
      <c r="O113" s="1">
        <f t="shared" si="29"/>
        <v>0</v>
      </c>
      <c r="P113" s="1">
        <f t="shared" si="30"/>
        <v>0</v>
      </c>
      <c r="Q113" s="1">
        <f t="shared" si="31"/>
        <v>65</v>
      </c>
      <c r="R113" s="1">
        <f t="shared" si="32"/>
        <v>0</v>
      </c>
      <c r="S113" s="1">
        <f t="shared" si="33"/>
        <v>0</v>
      </c>
      <c r="T113" s="1">
        <f t="shared" si="25"/>
        <v>0</v>
      </c>
      <c r="U113" s="1">
        <f t="shared" si="26"/>
        <v>0</v>
      </c>
      <c r="V113" s="1">
        <f t="shared" si="27"/>
        <v>0</v>
      </c>
    </row>
    <row r="114" spans="1:22">
      <c r="A114" s="5">
        <v>40049</v>
      </c>
      <c r="B114" s="1"/>
      <c r="D114" s="1">
        <v>24.9</v>
      </c>
      <c r="E114" t="s">
        <v>20</v>
      </c>
      <c r="F114" t="s">
        <v>8</v>
      </c>
      <c r="G114" s="13" t="s">
        <v>501</v>
      </c>
      <c r="K114" s="1">
        <f t="shared" si="22"/>
        <v>24.9</v>
      </c>
      <c r="L114" s="1">
        <f t="shared" si="23"/>
        <v>0</v>
      </c>
      <c r="M114" s="1">
        <f t="shared" si="24"/>
        <v>0</v>
      </c>
      <c r="N114" s="1">
        <f>IF(G114="caixa",D114,0)</f>
        <v>0</v>
      </c>
      <c r="O114" s="1">
        <f>IF(G114="bb",D114,0)</f>
        <v>0</v>
      </c>
      <c r="P114" s="1">
        <f>IF(G114="bradesco",D114,0)</f>
        <v>0</v>
      </c>
      <c r="Q114" s="1">
        <f>IF(G114="banco real",D114,0)</f>
        <v>0</v>
      </c>
      <c r="R114" s="1">
        <f>IF(G114="itau",D114,0)</f>
        <v>0</v>
      </c>
      <c r="S114" s="1">
        <f>IF(G114="pseg",D114,0)</f>
        <v>0</v>
      </c>
      <c r="T114" s="1">
        <f t="shared" si="25"/>
        <v>0</v>
      </c>
      <c r="U114" s="1">
        <f t="shared" si="26"/>
        <v>0</v>
      </c>
      <c r="V114" s="1">
        <f t="shared" si="27"/>
        <v>0</v>
      </c>
    </row>
    <row r="115" spans="1:22">
      <c r="A115" s="5">
        <v>40056</v>
      </c>
      <c r="B115" s="1"/>
      <c r="D115" s="1">
        <v>30</v>
      </c>
      <c r="E115" t="s">
        <v>56</v>
      </c>
      <c r="F115" t="s">
        <v>7</v>
      </c>
      <c r="G115" s="13" t="s">
        <v>594</v>
      </c>
      <c r="K115" s="1">
        <f t="shared" si="22"/>
        <v>0</v>
      </c>
      <c r="L115" s="1">
        <f t="shared" si="23"/>
        <v>0</v>
      </c>
      <c r="M115" s="1">
        <f t="shared" si="24"/>
        <v>0</v>
      </c>
      <c r="N115" s="1">
        <f t="shared" si="28"/>
        <v>30</v>
      </c>
      <c r="O115" s="1">
        <f t="shared" si="29"/>
        <v>0</v>
      </c>
      <c r="P115" s="1">
        <f t="shared" si="30"/>
        <v>0</v>
      </c>
      <c r="Q115" s="1">
        <f t="shared" si="31"/>
        <v>0</v>
      </c>
      <c r="R115" s="1">
        <f t="shared" si="32"/>
        <v>0</v>
      </c>
      <c r="S115" s="1">
        <f t="shared" si="33"/>
        <v>0</v>
      </c>
      <c r="T115" s="1">
        <f t="shared" si="25"/>
        <v>0</v>
      </c>
      <c r="U115" s="1">
        <f t="shared" si="26"/>
        <v>30</v>
      </c>
      <c r="V115" s="1">
        <f t="shared" si="27"/>
        <v>0</v>
      </c>
    </row>
    <row r="116" spans="1:22">
      <c r="A116" s="5">
        <v>40056</v>
      </c>
      <c r="B116" s="1"/>
      <c r="D116" s="1">
        <v>24.91</v>
      </c>
      <c r="E116" t="s">
        <v>20</v>
      </c>
      <c r="F116" t="s">
        <v>8</v>
      </c>
      <c r="G116" s="16" t="s">
        <v>431</v>
      </c>
      <c r="K116" s="1">
        <f t="shared" si="22"/>
        <v>24.91</v>
      </c>
      <c r="L116" s="1">
        <f t="shared" si="23"/>
        <v>0</v>
      </c>
      <c r="M116" s="1">
        <f t="shared" si="24"/>
        <v>0</v>
      </c>
      <c r="N116" s="1">
        <f t="shared" si="28"/>
        <v>0</v>
      </c>
      <c r="O116" s="1">
        <f t="shared" si="29"/>
        <v>0</v>
      </c>
      <c r="P116" s="1">
        <f t="shared" si="30"/>
        <v>0</v>
      </c>
      <c r="Q116" s="1">
        <f t="shared" si="31"/>
        <v>0</v>
      </c>
      <c r="R116" s="1">
        <f t="shared" si="32"/>
        <v>24.91</v>
      </c>
      <c r="S116" s="1">
        <f t="shared" si="33"/>
        <v>0</v>
      </c>
      <c r="T116" s="1">
        <f t="shared" si="25"/>
        <v>0</v>
      </c>
      <c r="U116" s="1">
        <f t="shared" si="26"/>
        <v>0</v>
      </c>
      <c r="V116" s="1">
        <f t="shared" si="27"/>
        <v>0</v>
      </c>
    </row>
    <row r="117" spans="1:22">
      <c r="A117" s="5">
        <v>40056</v>
      </c>
      <c r="B117" s="1"/>
      <c r="D117" s="1">
        <v>37.9</v>
      </c>
      <c r="E117" t="s">
        <v>20</v>
      </c>
      <c r="F117" t="s">
        <v>6</v>
      </c>
      <c r="G117" s="13" t="s">
        <v>299</v>
      </c>
      <c r="K117" s="1">
        <f t="shared" si="22"/>
        <v>37.9</v>
      </c>
      <c r="L117" s="1">
        <f t="shared" si="23"/>
        <v>0</v>
      </c>
      <c r="M117" s="1">
        <f t="shared" si="24"/>
        <v>0</v>
      </c>
      <c r="N117" s="1">
        <f t="shared" si="28"/>
        <v>0</v>
      </c>
      <c r="O117" s="1">
        <f t="shared" si="29"/>
        <v>37.9</v>
      </c>
      <c r="P117" s="1">
        <f t="shared" si="30"/>
        <v>0</v>
      </c>
      <c r="Q117" s="1">
        <f t="shared" si="31"/>
        <v>0</v>
      </c>
      <c r="R117" s="1">
        <f t="shared" si="32"/>
        <v>0</v>
      </c>
      <c r="S117" s="1">
        <f t="shared" si="33"/>
        <v>0</v>
      </c>
      <c r="T117" s="1">
        <f t="shared" si="25"/>
        <v>0</v>
      </c>
      <c r="U117" s="1">
        <f t="shared" si="26"/>
        <v>0</v>
      </c>
      <c r="V117" s="1">
        <f t="shared" si="27"/>
        <v>0</v>
      </c>
    </row>
    <row r="118" spans="1:22">
      <c r="A118" s="5">
        <v>40056</v>
      </c>
      <c r="B118" s="1"/>
      <c r="D118" s="1">
        <v>9.9</v>
      </c>
      <c r="E118" t="s">
        <v>20</v>
      </c>
      <c r="F118" t="s">
        <v>8</v>
      </c>
      <c r="G118" s="13" t="s">
        <v>355</v>
      </c>
      <c r="K118" s="1">
        <f t="shared" si="22"/>
        <v>9.9</v>
      </c>
      <c r="L118" s="1">
        <f t="shared" si="23"/>
        <v>0</v>
      </c>
      <c r="M118" s="1">
        <f t="shared" si="24"/>
        <v>0</v>
      </c>
      <c r="N118" s="1">
        <f t="shared" si="28"/>
        <v>0</v>
      </c>
      <c r="O118" s="1">
        <f t="shared" si="29"/>
        <v>0</v>
      </c>
      <c r="P118" s="1">
        <f t="shared" si="30"/>
        <v>0</v>
      </c>
      <c r="Q118" s="1">
        <f t="shared" si="31"/>
        <v>0</v>
      </c>
      <c r="R118" s="1">
        <f t="shared" si="32"/>
        <v>9.9</v>
      </c>
      <c r="S118" s="1">
        <f t="shared" si="33"/>
        <v>0</v>
      </c>
      <c r="T118" s="1">
        <f t="shared" si="25"/>
        <v>0</v>
      </c>
      <c r="U118" s="1">
        <f t="shared" si="26"/>
        <v>0</v>
      </c>
      <c r="V118" s="1">
        <f t="shared" si="27"/>
        <v>0</v>
      </c>
    </row>
    <row r="119" spans="1:22">
      <c r="A119" s="5">
        <v>40056</v>
      </c>
      <c r="B119" s="1"/>
      <c r="D119" s="1">
        <v>24.9</v>
      </c>
      <c r="E119" t="s">
        <v>20</v>
      </c>
      <c r="F119" t="s">
        <v>5</v>
      </c>
      <c r="G119" s="13" t="s">
        <v>187</v>
      </c>
      <c r="K119" s="1">
        <f t="shared" si="22"/>
        <v>24.9</v>
      </c>
      <c r="L119" s="1">
        <f t="shared" si="23"/>
        <v>0</v>
      </c>
      <c r="M119" s="1">
        <f t="shared" si="24"/>
        <v>0</v>
      </c>
      <c r="N119" s="1">
        <f t="shared" si="28"/>
        <v>0</v>
      </c>
      <c r="O119" s="1">
        <f t="shared" si="29"/>
        <v>0</v>
      </c>
      <c r="P119" s="1">
        <f t="shared" si="30"/>
        <v>24.9</v>
      </c>
      <c r="Q119" s="1">
        <f t="shared" si="31"/>
        <v>0</v>
      </c>
      <c r="R119" s="1">
        <f t="shared" si="32"/>
        <v>0</v>
      </c>
      <c r="S119" s="1">
        <f t="shared" si="33"/>
        <v>0</v>
      </c>
      <c r="T119" s="1">
        <f t="shared" si="25"/>
        <v>0</v>
      </c>
      <c r="U119" s="1">
        <f t="shared" si="26"/>
        <v>0</v>
      </c>
      <c r="V119" s="1">
        <f t="shared" si="27"/>
        <v>0</v>
      </c>
    </row>
    <row r="120" spans="1:22">
      <c r="A120" s="5">
        <v>40056</v>
      </c>
      <c r="B120" s="1"/>
      <c r="D120" s="1">
        <v>24.9</v>
      </c>
      <c r="E120" t="s">
        <v>20</v>
      </c>
      <c r="F120" t="s">
        <v>8</v>
      </c>
      <c r="G120" s="13" t="s">
        <v>123</v>
      </c>
      <c r="K120" s="1">
        <f t="shared" si="22"/>
        <v>24.9</v>
      </c>
      <c r="L120" s="1">
        <f t="shared" si="23"/>
        <v>0</v>
      </c>
      <c r="M120" s="1">
        <f t="shared" si="24"/>
        <v>0</v>
      </c>
      <c r="N120" s="1">
        <f t="shared" si="28"/>
        <v>0</v>
      </c>
      <c r="O120" s="1">
        <f t="shared" si="29"/>
        <v>0</v>
      </c>
      <c r="P120" s="1">
        <f t="shared" si="30"/>
        <v>0</v>
      </c>
      <c r="Q120" s="1">
        <f t="shared" si="31"/>
        <v>0</v>
      </c>
      <c r="R120" s="1">
        <f t="shared" si="32"/>
        <v>24.9</v>
      </c>
      <c r="S120" s="1">
        <f t="shared" si="33"/>
        <v>0</v>
      </c>
      <c r="T120" s="1">
        <f t="shared" si="25"/>
        <v>0</v>
      </c>
      <c r="U120" s="1">
        <f t="shared" si="26"/>
        <v>0</v>
      </c>
      <c r="V120" s="1">
        <f t="shared" si="27"/>
        <v>0</v>
      </c>
    </row>
    <row r="121" spans="1:22">
      <c r="A121" s="5">
        <v>40046</v>
      </c>
      <c r="B121" s="1"/>
      <c r="D121" s="1">
        <v>84.9</v>
      </c>
      <c r="E121" t="s">
        <v>20</v>
      </c>
      <c r="F121" t="s">
        <v>8</v>
      </c>
      <c r="G121" s="13" t="s">
        <v>230</v>
      </c>
      <c r="K121" s="1">
        <f t="shared" si="22"/>
        <v>84.9</v>
      </c>
      <c r="L121" s="1">
        <f t="shared" si="23"/>
        <v>0</v>
      </c>
      <c r="M121" s="1">
        <f t="shared" si="24"/>
        <v>0</v>
      </c>
      <c r="N121" s="1">
        <f t="shared" si="28"/>
        <v>0</v>
      </c>
      <c r="O121" s="1">
        <f t="shared" si="29"/>
        <v>0</v>
      </c>
      <c r="P121" s="1">
        <f t="shared" si="30"/>
        <v>0</v>
      </c>
      <c r="Q121" s="1">
        <f t="shared" si="31"/>
        <v>0</v>
      </c>
      <c r="R121" s="1">
        <f t="shared" si="32"/>
        <v>84.9</v>
      </c>
      <c r="S121" s="1">
        <f t="shared" si="33"/>
        <v>0</v>
      </c>
      <c r="T121" s="1">
        <f t="shared" si="25"/>
        <v>0</v>
      </c>
      <c r="U121" s="1">
        <f t="shared" si="26"/>
        <v>0</v>
      </c>
      <c r="V121" s="1">
        <f t="shared" si="27"/>
        <v>0</v>
      </c>
    </row>
    <row r="122" spans="1:22">
      <c r="A122" s="5"/>
      <c r="B122" s="1"/>
      <c r="D122" s="1"/>
      <c r="G122" s="13"/>
      <c r="K122" s="1">
        <f t="shared" si="22"/>
        <v>0</v>
      </c>
      <c r="L122" s="1">
        <f t="shared" si="23"/>
        <v>0</v>
      </c>
      <c r="M122" s="1">
        <f t="shared" si="24"/>
        <v>0</v>
      </c>
      <c r="N122" s="1">
        <f t="shared" si="28"/>
        <v>0</v>
      </c>
      <c r="O122" s="1">
        <f t="shared" si="29"/>
        <v>0</v>
      </c>
      <c r="P122" s="1">
        <f t="shared" si="30"/>
        <v>0</v>
      </c>
      <c r="Q122" s="1">
        <f t="shared" si="31"/>
        <v>0</v>
      </c>
      <c r="R122" s="1">
        <f t="shared" si="32"/>
        <v>0</v>
      </c>
      <c r="S122" s="1">
        <f t="shared" si="33"/>
        <v>0</v>
      </c>
      <c r="T122" s="1">
        <f t="shared" si="25"/>
        <v>0</v>
      </c>
      <c r="U122" s="1">
        <f t="shared" si="26"/>
        <v>0</v>
      </c>
      <c r="V122" s="1">
        <f t="shared" si="27"/>
        <v>0</v>
      </c>
    </row>
    <row r="123" spans="1:22">
      <c r="A123" s="5"/>
      <c r="B123" s="1"/>
      <c r="D123" s="1"/>
      <c r="G123" s="13"/>
      <c r="K123" s="1">
        <f t="shared" si="22"/>
        <v>0</v>
      </c>
      <c r="L123" s="1">
        <f t="shared" si="23"/>
        <v>0</v>
      </c>
      <c r="M123" s="1">
        <f t="shared" si="24"/>
        <v>0</v>
      </c>
      <c r="N123" s="1">
        <f t="shared" si="28"/>
        <v>0</v>
      </c>
      <c r="O123" s="1">
        <f t="shared" si="29"/>
        <v>0</v>
      </c>
      <c r="P123" s="1">
        <f t="shared" si="30"/>
        <v>0</v>
      </c>
      <c r="Q123" s="1">
        <f t="shared" si="31"/>
        <v>0</v>
      </c>
      <c r="R123" s="1">
        <f t="shared" si="32"/>
        <v>0</v>
      </c>
      <c r="S123" s="1">
        <f t="shared" si="33"/>
        <v>0</v>
      </c>
      <c r="T123" s="1">
        <f t="shared" si="25"/>
        <v>0</v>
      </c>
      <c r="U123" s="1">
        <f t="shared" si="26"/>
        <v>0</v>
      </c>
      <c r="V123" s="1">
        <f t="shared" si="27"/>
        <v>0</v>
      </c>
    </row>
    <row r="124" spans="1:22">
      <c r="A124" s="5"/>
      <c r="B124" s="1"/>
      <c r="D124" s="1"/>
      <c r="G124" s="13"/>
      <c r="K124" s="1">
        <f t="shared" si="22"/>
        <v>0</v>
      </c>
      <c r="L124" s="1">
        <f t="shared" si="23"/>
        <v>0</v>
      </c>
      <c r="M124" s="1">
        <f t="shared" si="24"/>
        <v>0</v>
      </c>
      <c r="N124" s="1">
        <f t="shared" si="28"/>
        <v>0</v>
      </c>
      <c r="O124" s="1">
        <f t="shared" si="29"/>
        <v>0</v>
      </c>
      <c r="P124" s="1">
        <f t="shared" si="30"/>
        <v>0</v>
      </c>
      <c r="Q124" s="1">
        <f t="shared" si="31"/>
        <v>0</v>
      </c>
      <c r="R124" s="1">
        <f t="shared" si="32"/>
        <v>0</v>
      </c>
      <c r="S124" s="1">
        <f t="shared" si="33"/>
        <v>0</v>
      </c>
      <c r="T124" s="1">
        <f t="shared" si="25"/>
        <v>0</v>
      </c>
      <c r="U124" s="1">
        <f t="shared" si="26"/>
        <v>0</v>
      </c>
      <c r="V124" s="1">
        <f t="shared" si="27"/>
        <v>0</v>
      </c>
    </row>
    <row r="125" spans="1:22">
      <c r="A125" s="5"/>
      <c r="B125" s="1"/>
      <c r="D125" s="1"/>
      <c r="G125" s="13"/>
      <c r="K125" s="1">
        <f t="shared" si="22"/>
        <v>0</v>
      </c>
      <c r="L125" s="1">
        <f t="shared" si="23"/>
        <v>0</v>
      </c>
      <c r="M125" s="1">
        <f t="shared" si="24"/>
        <v>0</v>
      </c>
      <c r="N125" s="1">
        <f t="shared" si="28"/>
        <v>0</v>
      </c>
      <c r="O125" s="1">
        <f t="shared" si="29"/>
        <v>0</v>
      </c>
      <c r="P125" s="1">
        <f t="shared" si="30"/>
        <v>0</v>
      </c>
      <c r="Q125" s="1">
        <f t="shared" si="31"/>
        <v>0</v>
      </c>
      <c r="R125" s="1">
        <f t="shared" si="32"/>
        <v>0</v>
      </c>
      <c r="S125" s="1">
        <f t="shared" si="33"/>
        <v>0</v>
      </c>
      <c r="T125" s="1">
        <f t="shared" si="25"/>
        <v>0</v>
      </c>
      <c r="U125" s="1">
        <f t="shared" si="26"/>
        <v>0</v>
      </c>
      <c r="V125" s="1">
        <f t="shared" si="27"/>
        <v>0</v>
      </c>
    </row>
    <row r="126" spans="1:22">
      <c r="A126" s="5"/>
      <c r="B126" s="1"/>
      <c r="D126" s="1"/>
      <c r="G126" s="13"/>
      <c r="K126" s="1">
        <f t="shared" si="22"/>
        <v>0</v>
      </c>
      <c r="L126" s="1">
        <f t="shared" si="23"/>
        <v>0</v>
      </c>
      <c r="M126" s="1">
        <f t="shared" si="24"/>
        <v>0</v>
      </c>
      <c r="N126" s="1">
        <f t="shared" si="28"/>
        <v>0</v>
      </c>
      <c r="O126" s="1">
        <f t="shared" si="29"/>
        <v>0</v>
      </c>
      <c r="P126" s="1">
        <f t="shared" si="30"/>
        <v>0</v>
      </c>
      <c r="Q126" s="1">
        <f t="shared" si="31"/>
        <v>0</v>
      </c>
      <c r="R126" s="1">
        <f t="shared" si="32"/>
        <v>0</v>
      </c>
      <c r="S126" s="1">
        <f t="shared" si="33"/>
        <v>0</v>
      </c>
      <c r="T126" s="1">
        <f t="shared" si="25"/>
        <v>0</v>
      </c>
      <c r="U126" s="1">
        <f t="shared" si="26"/>
        <v>0</v>
      </c>
      <c r="V126" s="1">
        <f t="shared" si="27"/>
        <v>0</v>
      </c>
    </row>
    <row r="127" spans="1:22">
      <c r="A127" s="5"/>
      <c r="B127" s="1"/>
      <c r="D127" s="1"/>
      <c r="G127" s="13"/>
      <c r="K127" s="1">
        <f t="shared" si="22"/>
        <v>0</v>
      </c>
      <c r="L127" s="1">
        <f t="shared" si="23"/>
        <v>0</v>
      </c>
      <c r="M127" s="1">
        <f t="shared" si="24"/>
        <v>0</v>
      </c>
      <c r="N127" s="1">
        <f t="shared" si="28"/>
        <v>0</v>
      </c>
      <c r="O127" s="1">
        <f t="shared" si="29"/>
        <v>0</v>
      </c>
      <c r="P127" s="1">
        <f t="shared" si="30"/>
        <v>0</v>
      </c>
      <c r="Q127" s="1">
        <f t="shared" si="31"/>
        <v>0</v>
      </c>
      <c r="R127" s="1">
        <f t="shared" si="32"/>
        <v>0</v>
      </c>
      <c r="S127" s="1">
        <f t="shared" si="33"/>
        <v>0</v>
      </c>
      <c r="T127" s="1">
        <f t="shared" si="25"/>
        <v>0</v>
      </c>
      <c r="U127" s="1">
        <f t="shared" si="26"/>
        <v>0</v>
      </c>
      <c r="V127" s="1">
        <f t="shared" si="27"/>
        <v>0</v>
      </c>
    </row>
    <row r="128" spans="1:22">
      <c r="A128" s="5"/>
      <c r="B128" s="1"/>
      <c r="D128" s="1"/>
      <c r="G128" s="13"/>
      <c r="K128" s="1">
        <f t="shared" si="22"/>
        <v>0</v>
      </c>
      <c r="L128" s="1">
        <f t="shared" si="23"/>
        <v>0</v>
      </c>
      <c r="M128" s="1">
        <f t="shared" si="24"/>
        <v>0</v>
      </c>
      <c r="N128" s="1">
        <f t="shared" si="28"/>
        <v>0</v>
      </c>
      <c r="O128" s="1">
        <f t="shared" si="29"/>
        <v>0</v>
      </c>
      <c r="P128" s="1">
        <f t="shared" si="30"/>
        <v>0</v>
      </c>
      <c r="Q128" s="1">
        <f t="shared" si="31"/>
        <v>0</v>
      </c>
      <c r="R128" s="1">
        <f t="shared" si="32"/>
        <v>0</v>
      </c>
      <c r="S128" s="1">
        <f t="shared" si="33"/>
        <v>0</v>
      </c>
      <c r="T128" s="1">
        <f t="shared" si="25"/>
        <v>0</v>
      </c>
      <c r="U128" s="1">
        <f t="shared" si="26"/>
        <v>0</v>
      </c>
      <c r="V128" s="1">
        <f t="shared" si="27"/>
        <v>0</v>
      </c>
    </row>
    <row r="129" spans="1:22">
      <c r="A129" s="5"/>
      <c r="B129" s="1"/>
      <c r="D129" s="1"/>
      <c r="G129" s="13"/>
      <c r="K129" s="1">
        <f t="shared" si="22"/>
        <v>0</v>
      </c>
      <c r="L129" s="1">
        <f t="shared" si="23"/>
        <v>0</v>
      </c>
      <c r="M129" s="1">
        <f t="shared" si="24"/>
        <v>0</v>
      </c>
      <c r="N129" s="1">
        <f t="shared" si="28"/>
        <v>0</v>
      </c>
      <c r="O129" s="1">
        <f t="shared" si="29"/>
        <v>0</v>
      </c>
      <c r="P129" s="1">
        <f t="shared" si="30"/>
        <v>0</v>
      </c>
      <c r="Q129" s="1">
        <f t="shared" si="31"/>
        <v>0</v>
      </c>
      <c r="R129" s="1">
        <f t="shared" si="32"/>
        <v>0</v>
      </c>
      <c r="S129" s="1">
        <f t="shared" si="33"/>
        <v>0</v>
      </c>
      <c r="T129" s="1">
        <f t="shared" si="25"/>
        <v>0</v>
      </c>
      <c r="U129" s="1">
        <f t="shared" si="26"/>
        <v>0</v>
      </c>
      <c r="V129" s="1">
        <f t="shared" si="27"/>
        <v>0</v>
      </c>
    </row>
    <row r="130" spans="1:22">
      <c r="A130" s="5"/>
      <c r="B130" s="1"/>
      <c r="D130" s="1"/>
      <c r="G130" s="13"/>
      <c r="K130" s="1">
        <f t="shared" si="22"/>
        <v>0</v>
      </c>
      <c r="L130" s="1">
        <f t="shared" si="23"/>
        <v>0</v>
      </c>
      <c r="M130" s="1">
        <f t="shared" si="24"/>
        <v>0</v>
      </c>
      <c r="N130" s="1">
        <f t="shared" si="28"/>
        <v>0</v>
      </c>
      <c r="O130" s="1">
        <f t="shared" si="29"/>
        <v>0</v>
      </c>
      <c r="P130" s="1">
        <f t="shared" si="30"/>
        <v>0</v>
      </c>
      <c r="Q130" s="1">
        <f t="shared" si="31"/>
        <v>0</v>
      </c>
      <c r="R130" s="1">
        <f t="shared" si="32"/>
        <v>0</v>
      </c>
      <c r="S130" s="1">
        <f t="shared" si="33"/>
        <v>0</v>
      </c>
      <c r="T130" s="1">
        <f t="shared" si="25"/>
        <v>0</v>
      </c>
      <c r="U130" s="1">
        <f t="shared" si="26"/>
        <v>0</v>
      </c>
      <c r="V130" s="1">
        <f t="shared" si="27"/>
        <v>0</v>
      </c>
    </row>
    <row r="131" spans="1:22">
      <c r="A131" s="5"/>
      <c r="B131" s="1"/>
      <c r="D131" s="1"/>
      <c r="G131" s="13"/>
      <c r="K131" s="1">
        <f t="shared" ref="K131:K194" si="34">IF(E131="lojas",D131,0)</f>
        <v>0</v>
      </c>
      <c r="L131" s="1">
        <f t="shared" ref="L131:L180" si="35">IF(E131="lanhouse",D131,0)</f>
        <v>0</v>
      </c>
      <c r="M131" s="1">
        <f t="shared" ref="M131:M180" si="36">IF(E131="celular",D131,0)</f>
        <v>0</v>
      </c>
      <c r="N131" s="1">
        <f t="shared" si="28"/>
        <v>0</v>
      </c>
      <c r="O131" s="1">
        <f t="shared" si="29"/>
        <v>0</v>
      </c>
      <c r="P131" s="1">
        <f t="shared" si="30"/>
        <v>0</v>
      </c>
      <c r="Q131" s="1">
        <f t="shared" si="31"/>
        <v>0</v>
      </c>
      <c r="R131" s="1">
        <f t="shared" si="32"/>
        <v>0</v>
      </c>
      <c r="S131" s="1">
        <f t="shared" si="33"/>
        <v>0</v>
      </c>
      <c r="T131" s="1">
        <f t="shared" ref="T131:T151" si="37">IF(C131="pessoal",B131,0)</f>
        <v>0</v>
      </c>
      <c r="U131" s="1">
        <f t="shared" ref="U131:U194" si="38">IF(E131="dominios",D131,0)</f>
        <v>0</v>
      </c>
      <c r="V131" s="1">
        <f t="shared" ref="V131:V180" si="39">IF(C131="publicidade",B131,0)</f>
        <v>0</v>
      </c>
    </row>
    <row r="132" spans="1:22">
      <c r="A132" s="5"/>
      <c r="B132" s="1"/>
      <c r="D132" s="1"/>
      <c r="G132" s="13"/>
      <c r="K132" s="1">
        <f t="shared" si="34"/>
        <v>0</v>
      </c>
      <c r="L132" s="1">
        <f t="shared" si="35"/>
        <v>0</v>
      </c>
      <c r="M132" s="1">
        <f t="shared" si="36"/>
        <v>0</v>
      </c>
      <c r="N132" s="1">
        <f t="shared" ref="N132:N180" si="40">IF(F132="caixa",D132,0)</f>
        <v>0</v>
      </c>
      <c r="O132" s="1">
        <f t="shared" ref="O132:O180" si="41">IF(F132="bb",D132,0)</f>
        <v>0</v>
      </c>
      <c r="P132" s="1">
        <f t="shared" ref="P132:P180" si="42">IF(F132="bradesco",D132,0)</f>
        <v>0</v>
      </c>
      <c r="Q132" s="1">
        <f t="shared" ref="Q132:Q180" si="43">IF(F132="banco real",D132,0)</f>
        <v>0</v>
      </c>
      <c r="R132" s="1">
        <f t="shared" ref="R132:R180" si="44">IF(F132="itau",D132,0)</f>
        <v>0</v>
      </c>
      <c r="S132" s="1">
        <f t="shared" ref="S132:S180" si="45">IF(F132="pseg",D132,0)</f>
        <v>0</v>
      </c>
      <c r="T132" s="1">
        <f t="shared" si="37"/>
        <v>0</v>
      </c>
      <c r="U132" s="1">
        <f t="shared" si="38"/>
        <v>0</v>
      </c>
      <c r="V132" s="1">
        <f t="shared" si="39"/>
        <v>0</v>
      </c>
    </row>
    <row r="133" spans="1:22">
      <c r="A133" s="5"/>
      <c r="B133" s="1"/>
      <c r="D133" s="1"/>
      <c r="G133" s="13"/>
      <c r="K133" s="1">
        <f t="shared" si="34"/>
        <v>0</v>
      </c>
      <c r="L133" s="1">
        <f t="shared" si="35"/>
        <v>0</v>
      </c>
      <c r="M133" s="1">
        <f t="shared" si="36"/>
        <v>0</v>
      </c>
      <c r="N133" s="1">
        <f t="shared" si="40"/>
        <v>0</v>
      </c>
      <c r="O133" s="1">
        <f t="shared" si="41"/>
        <v>0</v>
      </c>
      <c r="P133" s="1">
        <f t="shared" si="42"/>
        <v>0</v>
      </c>
      <c r="Q133" s="1">
        <f t="shared" si="43"/>
        <v>0</v>
      </c>
      <c r="R133" s="1">
        <f t="shared" si="44"/>
        <v>0</v>
      </c>
      <c r="S133" s="1">
        <f t="shared" si="45"/>
        <v>0</v>
      </c>
      <c r="T133" s="1">
        <f t="shared" si="37"/>
        <v>0</v>
      </c>
      <c r="U133" s="1">
        <f t="shared" si="38"/>
        <v>0</v>
      </c>
      <c r="V133" s="1">
        <f t="shared" si="39"/>
        <v>0</v>
      </c>
    </row>
    <row r="134" spans="1:22">
      <c r="A134" s="5"/>
      <c r="B134" s="1"/>
      <c r="D134" s="1"/>
      <c r="G134" s="13"/>
      <c r="K134" s="1">
        <f t="shared" si="34"/>
        <v>0</v>
      </c>
      <c r="L134" s="1">
        <f t="shared" si="35"/>
        <v>0</v>
      </c>
      <c r="M134" s="1">
        <f t="shared" si="36"/>
        <v>0</v>
      </c>
      <c r="N134" s="1">
        <f t="shared" si="40"/>
        <v>0</v>
      </c>
      <c r="O134" s="1">
        <f t="shared" si="41"/>
        <v>0</v>
      </c>
      <c r="P134" s="1">
        <f t="shared" si="42"/>
        <v>0</v>
      </c>
      <c r="Q134" s="1">
        <f t="shared" si="43"/>
        <v>0</v>
      </c>
      <c r="R134" s="1">
        <f t="shared" si="44"/>
        <v>0</v>
      </c>
      <c r="S134" s="1">
        <f t="shared" si="45"/>
        <v>0</v>
      </c>
      <c r="T134" s="1">
        <f t="shared" si="37"/>
        <v>0</v>
      </c>
      <c r="U134" s="1">
        <f t="shared" si="38"/>
        <v>0</v>
      </c>
      <c r="V134" s="1">
        <f t="shared" si="39"/>
        <v>0</v>
      </c>
    </row>
    <row r="135" spans="1:22">
      <c r="A135" s="5"/>
      <c r="B135" s="1"/>
      <c r="D135" s="1"/>
      <c r="G135" s="13"/>
      <c r="K135" s="1">
        <f t="shared" si="34"/>
        <v>0</v>
      </c>
      <c r="L135" s="1">
        <f t="shared" si="35"/>
        <v>0</v>
      </c>
      <c r="M135" s="1">
        <f t="shared" si="36"/>
        <v>0</v>
      </c>
      <c r="N135" s="1">
        <f t="shared" si="40"/>
        <v>0</v>
      </c>
      <c r="O135" s="1">
        <f t="shared" si="41"/>
        <v>0</v>
      </c>
      <c r="P135" s="1">
        <f t="shared" si="42"/>
        <v>0</v>
      </c>
      <c r="Q135" s="1">
        <f t="shared" si="43"/>
        <v>0</v>
      </c>
      <c r="R135" s="1">
        <f t="shared" si="44"/>
        <v>0</v>
      </c>
      <c r="S135" s="1">
        <f t="shared" si="45"/>
        <v>0</v>
      </c>
      <c r="T135" s="1">
        <f t="shared" si="37"/>
        <v>0</v>
      </c>
      <c r="U135" s="1">
        <f t="shared" si="38"/>
        <v>0</v>
      </c>
      <c r="V135" s="1">
        <f t="shared" si="39"/>
        <v>0</v>
      </c>
    </row>
    <row r="136" spans="1:22">
      <c r="A136" s="5"/>
      <c r="B136" s="1"/>
      <c r="D136" s="1"/>
      <c r="G136" s="13"/>
      <c r="K136" s="1">
        <f t="shared" si="34"/>
        <v>0</v>
      </c>
      <c r="L136" s="1">
        <f t="shared" si="35"/>
        <v>0</v>
      </c>
      <c r="M136" s="1">
        <f t="shared" si="36"/>
        <v>0</v>
      </c>
      <c r="N136" s="1">
        <f t="shared" si="40"/>
        <v>0</v>
      </c>
      <c r="O136" s="1">
        <f t="shared" si="41"/>
        <v>0</v>
      </c>
      <c r="P136" s="1">
        <f t="shared" si="42"/>
        <v>0</v>
      </c>
      <c r="Q136" s="1">
        <f t="shared" si="43"/>
        <v>0</v>
      </c>
      <c r="R136" s="1">
        <f t="shared" si="44"/>
        <v>0</v>
      </c>
      <c r="S136" s="1">
        <f t="shared" si="45"/>
        <v>0</v>
      </c>
      <c r="T136" s="1">
        <f t="shared" si="37"/>
        <v>0</v>
      </c>
      <c r="U136" s="1">
        <f t="shared" si="38"/>
        <v>0</v>
      </c>
      <c r="V136" s="1">
        <f t="shared" si="39"/>
        <v>0</v>
      </c>
    </row>
    <row r="137" spans="1:22">
      <c r="A137" s="5"/>
      <c r="B137" s="1"/>
      <c r="D137" s="1"/>
      <c r="G137" s="13"/>
      <c r="K137" s="1">
        <f t="shared" si="34"/>
        <v>0</v>
      </c>
      <c r="L137" s="1">
        <f t="shared" si="35"/>
        <v>0</v>
      </c>
      <c r="M137" s="1">
        <f t="shared" si="36"/>
        <v>0</v>
      </c>
      <c r="N137" s="1">
        <f t="shared" si="40"/>
        <v>0</v>
      </c>
      <c r="O137" s="1">
        <f t="shared" si="41"/>
        <v>0</v>
      </c>
      <c r="P137" s="1">
        <f t="shared" si="42"/>
        <v>0</v>
      </c>
      <c r="Q137" s="1">
        <f t="shared" si="43"/>
        <v>0</v>
      </c>
      <c r="R137" s="1">
        <f t="shared" si="44"/>
        <v>0</v>
      </c>
      <c r="S137" s="1">
        <f t="shared" si="45"/>
        <v>0</v>
      </c>
      <c r="T137" s="1">
        <f t="shared" si="37"/>
        <v>0</v>
      </c>
      <c r="U137" s="1">
        <f t="shared" si="38"/>
        <v>0</v>
      </c>
      <c r="V137" s="1">
        <f t="shared" si="39"/>
        <v>0</v>
      </c>
    </row>
    <row r="138" spans="1:22">
      <c r="A138" s="5"/>
      <c r="B138" s="1"/>
      <c r="D138" s="1"/>
      <c r="G138" s="13"/>
      <c r="K138" s="1">
        <f t="shared" si="34"/>
        <v>0</v>
      </c>
      <c r="L138" s="1">
        <f t="shared" si="35"/>
        <v>0</v>
      </c>
      <c r="M138" s="1">
        <f t="shared" si="36"/>
        <v>0</v>
      </c>
      <c r="N138" s="1">
        <f t="shared" si="40"/>
        <v>0</v>
      </c>
      <c r="O138" s="1">
        <f t="shared" si="41"/>
        <v>0</v>
      </c>
      <c r="P138" s="1">
        <f t="shared" si="42"/>
        <v>0</v>
      </c>
      <c r="Q138" s="1">
        <f t="shared" si="43"/>
        <v>0</v>
      </c>
      <c r="R138" s="1">
        <f t="shared" si="44"/>
        <v>0</v>
      </c>
      <c r="S138" s="1">
        <f t="shared" si="45"/>
        <v>0</v>
      </c>
      <c r="T138" s="1">
        <f t="shared" si="37"/>
        <v>0</v>
      </c>
      <c r="U138" s="1">
        <f t="shared" si="38"/>
        <v>0</v>
      </c>
      <c r="V138" s="1">
        <f t="shared" si="39"/>
        <v>0</v>
      </c>
    </row>
    <row r="139" spans="1:22">
      <c r="A139" s="5"/>
      <c r="B139" s="1"/>
      <c r="D139" s="1"/>
      <c r="G139" s="13"/>
      <c r="K139" s="1">
        <f t="shared" si="34"/>
        <v>0</v>
      </c>
      <c r="L139" s="1">
        <f t="shared" si="35"/>
        <v>0</v>
      </c>
      <c r="M139" s="1">
        <f t="shared" si="36"/>
        <v>0</v>
      </c>
      <c r="N139" s="1">
        <f t="shared" si="40"/>
        <v>0</v>
      </c>
      <c r="O139" s="1">
        <f t="shared" si="41"/>
        <v>0</v>
      </c>
      <c r="P139" s="1">
        <f t="shared" si="42"/>
        <v>0</v>
      </c>
      <c r="Q139" s="1">
        <f t="shared" si="43"/>
        <v>0</v>
      </c>
      <c r="R139" s="1">
        <f t="shared" si="44"/>
        <v>0</v>
      </c>
      <c r="S139" s="1">
        <f t="shared" si="45"/>
        <v>0</v>
      </c>
      <c r="T139" s="1">
        <f t="shared" si="37"/>
        <v>0</v>
      </c>
      <c r="U139" s="1">
        <f t="shared" si="38"/>
        <v>0</v>
      </c>
      <c r="V139" s="1">
        <f t="shared" si="39"/>
        <v>0</v>
      </c>
    </row>
    <row r="140" spans="1:22">
      <c r="A140" s="5"/>
      <c r="B140" s="1"/>
      <c r="D140" s="1"/>
      <c r="G140" s="13"/>
      <c r="K140" s="1">
        <f t="shared" si="34"/>
        <v>0</v>
      </c>
      <c r="L140" s="1">
        <f t="shared" si="35"/>
        <v>0</v>
      </c>
      <c r="M140" s="1">
        <f t="shared" si="36"/>
        <v>0</v>
      </c>
      <c r="N140" s="1">
        <f t="shared" si="40"/>
        <v>0</v>
      </c>
      <c r="O140" s="1">
        <f t="shared" si="41"/>
        <v>0</v>
      </c>
      <c r="P140" s="1">
        <f t="shared" si="42"/>
        <v>0</v>
      </c>
      <c r="Q140" s="1">
        <f t="shared" si="43"/>
        <v>0</v>
      </c>
      <c r="R140" s="1">
        <f t="shared" si="44"/>
        <v>0</v>
      </c>
      <c r="S140" s="1">
        <f t="shared" si="45"/>
        <v>0</v>
      </c>
      <c r="T140" s="1">
        <f t="shared" si="37"/>
        <v>0</v>
      </c>
      <c r="U140" s="1">
        <f t="shared" si="38"/>
        <v>0</v>
      </c>
      <c r="V140" s="1">
        <f t="shared" si="39"/>
        <v>0</v>
      </c>
    </row>
    <row r="141" spans="1:22">
      <c r="A141" s="5"/>
      <c r="B141" s="1"/>
      <c r="D141" s="1"/>
      <c r="K141" s="1">
        <f t="shared" si="34"/>
        <v>0</v>
      </c>
      <c r="L141" s="1">
        <f t="shared" si="35"/>
        <v>0</v>
      </c>
      <c r="M141" s="1">
        <f t="shared" si="36"/>
        <v>0</v>
      </c>
      <c r="N141" s="1">
        <f t="shared" si="40"/>
        <v>0</v>
      </c>
      <c r="O141" s="1">
        <f t="shared" si="41"/>
        <v>0</v>
      </c>
      <c r="P141" s="1">
        <f t="shared" si="42"/>
        <v>0</v>
      </c>
      <c r="Q141" s="1">
        <f t="shared" si="43"/>
        <v>0</v>
      </c>
      <c r="R141" s="1">
        <f t="shared" si="44"/>
        <v>0</v>
      </c>
      <c r="S141" s="1">
        <f t="shared" si="45"/>
        <v>0</v>
      </c>
      <c r="T141" s="1">
        <f t="shared" si="37"/>
        <v>0</v>
      </c>
      <c r="U141" s="1">
        <f t="shared" si="38"/>
        <v>0</v>
      </c>
      <c r="V141" s="1">
        <f t="shared" si="39"/>
        <v>0</v>
      </c>
    </row>
    <row r="142" spans="1:22">
      <c r="A142" s="5"/>
      <c r="B142" s="1"/>
      <c r="D142" s="1"/>
      <c r="K142" s="1">
        <f t="shared" si="34"/>
        <v>0</v>
      </c>
      <c r="L142" s="1">
        <f t="shared" si="35"/>
        <v>0</v>
      </c>
      <c r="M142" s="1">
        <f t="shared" si="36"/>
        <v>0</v>
      </c>
      <c r="N142" s="1">
        <f t="shared" si="40"/>
        <v>0</v>
      </c>
      <c r="O142" s="1">
        <f t="shared" si="41"/>
        <v>0</v>
      </c>
      <c r="P142" s="1">
        <f t="shared" si="42"/>
        <v>0</v>
      </c>
      <c r="Q142" s="1">
        <f t="shared" si="43"/>
        <v>0</v>
      </c>
      <c r="R142" s="1">
        <f t="shared" si="44"/>
        <v>0</v>
      </c>
      <c r="S142" s="1">
        <f t="shared" si="45"/>
        <v>0</v>
      </c>
      <c r="T142" s="1">
        <f t="shared" si="37"/>
        <v>0</v>
      </c>
      <c r="U142" s="1">
        <f t="shared" si="38"/>
        <v>0</v>
      </c>
      <c r="V142" s="1">
        <f t="shared" si="39"/>
        <v>0</v>
      </c>
    </row>
    <row r="143" spans="1:22">
      <c r="A143" s="5"/>
      <c r="B143" s="1"/>
      <c r="D143" s="1"/>
      <c r="K143" s="1">
        <f t="shared" si="34"/>
        <v>0</v>
      </c>
      <c r="L143" s="1">
        <f t="shared" si="35"/>
        <v>0</v>
      </c>
      <c r="M143" s="1">
        <f t="shared" si="36"/>
        <v>0</v>
      </c>
      <c r="N143" s="1">
        <f t="shared" si="40"/>
        <v>0</v>
      </c>
      <c r="O143" s="1">
        <f t="shared" si="41"/>
        <v>0</v>
      </c>
      <c r="P143" s="1">
        <f t="shared" si="42"/>
        <v>0</v>
      </c>
      <c r="Q143" s="1">
        <f t="shared" si="43"/>
        <v>0</v>
      </c>
      <c r="R143" s="1">
        <f t="shared" si="44"/>
        <v>0</v>
      </c>
      <c r="S143" s="1">
        <f t="shared" si="45"/>
        <v>0</v>
      </c>
      <c r="T143" s="1">
        <f t="shared" si="37"/>
        <v>0</v>
      </c>
      <c r="U143" s="1">
        <f t="shared" si="38"/>
        <v>0</v>
      </c>
      <c r="V143" s="1">
        <f t="shared" si="39"/>
        <v>0</v>
      </c>
    </row>
    <row r="144" spans="1:22">
      <c r="A144" s="5"/>
      <c r="B144" s="1"/>
      <c r="D144" s="1"/>
      <c r="K144" s="1">
        <f t="shared" si="34"/>
        <v>0</v>
      </c>
      <c r="L144" s="1">
        <f t="shared" si="35"/>
        <v>0</v>
      </c>
      <c r="M144" s="1">
        <f t="shared" si="36"/>
        <v>0</v>
      </c>
      <c r="N144" s="1">
        <f t="shared" si="40"/>
        <v>0</v>
      </c>
      <c r="O144" s="1">
        <f t="shared" si="41"/>
        <v>0</v>
      </c>
      <c r="P144" s="1">
        <f t="shared" si="42"/>
        <v>0</v>
      </c>
      <c r="Q144" s="1">
        <f t="shared" si="43"/>
        <v>0</v>
      </c>
      <c r="R144" s="1">
        <f t="shared" si="44"/>
        <v>0</v>
      </c>
      <c r="S144" s="1">
        <f t="shared" si="45"/>
        <v>0</v>
      </c>
      <c r="T144" s="1">
        <f t="shared" si="37"/>
        <v>0</v>
      </c>
      <c r="U144" s="1">
        <f t="shared" si="38"/>
        <v>0</v>
      </c>
      <c r="V144" s="1">
        <f t="shared" si="39"/>
        <v>0</v>
      </c>
    </row>
    <row r="145" spans="1:22">
      <c r="A145" s="5"/>
      <c r="B145" s="1"/>
      <c r="D145" s="1"/>
      <c r="K145" s="1">
        <f t="shared" si="34"/>
        <v>0</v>
      </c>
      <c r="L145" s="1">
        <f t="shared" si="35"/>
        <v>0</v>
      </c>
      <c r="M145" s="1">
        <f t="shared" si="36"/>
        <v>0</v>
      </c>
      <c r="N145" s="1">
        <f t="shared" si="40"/>
        <v>0</v>
      </c>
      <c r="O145" s="1">
        <f t="shared" si="41"/>
        <v>0</v>
      </c>
      <c r="P145" s="1">
        <f t="shared" si="42"/>
        <v>0</v>
      </c>
      <c r="Q145" s="1">
        <f t="shared" si="43"/>
        <v>0</v>
      </c>
      <c r="R145" s="1">
        <f t="shared" si="44"/>
        <v>0</v>
      </c>
      <c r="S145" s="1">
        <f t="shared" si="45"/>
        <v>0</v>
      </c>
      <c r="T145" s="1">
        <f t="shared" si="37"/>
        <v>0</v>
      </c>
      <c r="U145" s="1">
        <f t="shared" si="38"/>
        <v>0</v>
      </c>
      <c r="V145" s="1">
        <f t="shared" si="39"/>
        <v>0</v>
      </c>
    </row>
    <row r="146" spans="1:22">
      <c r="A146" s="5"/>
      <c r="B146" s="1"/>
      <c r="D146" s="1"/>
      <c r="K146" s="1">
        <f t="shared" si="34"/>
        <v>0</v>
      </c>
      <c r="L146" s="1">
        <f t="shared" si="35"/>
        <v>0</v>
      </c>
      <c r="M146" s="1">
        <f t="shared" si="36"/>
        <v>0</v>
      </c>
      <c r="N146" s="1">
        <f t="shared" si="40"/>
        <v>0</v>
      </c>
      <c r="O146" s="1">
        <f t="shared" si="41"/>
        <v>0</v>
      </c>
      <c r="P146" s="1">
        <f t="shared" si="42"/>
        <v>0</v>
      </c>
      <c r="Q146" s="1">
        <f t="shared" si="43"/>
        <v>0</v>
      </c>
      <c r="R146" s="1">
        <f t="shared" si="44"/>
        <v>0</v>
      </c>
      <c r="S146" s="1">
        <f t="shared" si="45"/>
        <v>0</v>
      </c>
      <c r="T146" s="1">
        <f t="shared" si="37"/>
        <v>0</v>
      </c>
      <c r="U146" s="1">
        <f t="shared" si="38"/>
        <v>0</v>
      </c>
      <c r="V146" s="1">
        <f t="shared" si="39"/>
        <v>0</v>
      </c>
    </row>
    <row r="147" spans="1:22">
      <c r="A147" s="5"/>
      <c r="B147" s="1"/>
      <c r="D147" s="1"/>
      <c r="K147" s="1">
        <f t="shared" si="34"/>
        <v>0</v>
      </c>
      <c r="L147" s="1">
        <f t="shared" si="35"/>
        <v>0</v>
      </c>
      <c r="M147" s="1">
        <f t="shared" si="36"/>
        <v>0</v>
      </c>
      <c r="N147" s="1">
        <f t="shared" si="40"/>
        <v>0</v>
      </c>
      <c r="O147" s="1">
        <f t="shared" si="41"/>
        <v>0</v>
      </c>
      <c r="P147" s="1">
        <f t="shared" si="42"/>
        <v>0</v>
      </c>
      <c r="Q147" s="1">
        <f t="shared" si="43"/>
        <v>0</v>
      </c>
      <c r="R147" s="1">
        <f t="shared" si="44"/>
        <v>0</v>
      </c>
      <c r="S147" s="1">
        <f t="shared" si="45"/>
        <v>0</v>
      </c>
      <c r="T147" s="1">
        <f t="shared" si="37"/>
        <v>0</v>
      </c>
      <c r="U147" s="1">
        <f t="shared" si="38"/>
        <v>0</v>
      </c>
      <c r="V147" s="1">
        <f t="shared" si="39"/>
        <v>0</v>
      </c>
    </row>
    <row r="148" spans="1:22">
      <c r="A148" s="5"/>
      <c r="B148" s="1"/>
      <c r="D148" s="1"/>
      <c r="K148" s="1">
        <f t="shared" si="34"/>
        <v>0</v>
      </c>
      <c r="L148" s="1">
        <f t="shared" si="35"/>
        <v>0</v>
      </c>
      <c r="M148" s="1">
        <f t="shared" si="36"/>
        <v>0</v>
      </c>
      <c r="N148" s="1">
        <f t="shared" si="40"/>
        <v>0</v>
      </c>
      <c r="O148" s="1">
        <f t="shared" si="41"/>
        <v>0</v>
      </c>
      <c r="P148" s="1">
        <f t="shared" si="42"/>
        <v>0</v>
      </c>
      <c r="Q148" s="1">
        <f t="shared" si="43"/>
        <v>0</v>
      </c>
      <c r="R148" s="1">
        <f t="shared" si="44"/>
        <v>0</v>
      </c>
      <c r="S148" s="1">
        <f t="shared" si="45"/>
        <v>0</v>
      </c>
      <c r="T148" s="1">
        <f t="shared" si="37"/>
        <v>0</v>
      </c>
      <c r="U148" s="1">
        <f t="shared" si="38"/>
        <v>0</v>
      </c>
      <c r="V148" s="1">
        <f t="shared" si="39"/>
        <v>0</v>
      </c>
    </row>
    <row r="149" spans="1:22">
      <c r="A149" s="5"/>
      <c r="B149" s="1"/>
      <c r="D149" s="1"/>
      <c r="K149" s="1">
        <f t="shared" si="34"/>
        <v>0</v>
      </c>
      <c r="L149" s="1">
        <f t="shared" si="35"/>
        <v>0</v>
      </c>
      <c r="M149" s="1">
        <f t="shared" si="36"/>
        <v>0</v>
      </c>
      <c r="N149" s="1">
        <f t="shared" si="40"/>
        <v>0</v>
      </c>
      <c r="O149" s="1">
        <f t="shared" si="41"/>
        <v>0</v>
      </c>
      <c r="P149" s="1">
        <f t="shared" si="42"/>
        <v>0</v>
      </c>
      <c r="Q149" s="1">
        <f t="shared" si="43"/>
        <v>0</v>
      </c>
      <c r="R149" s="1">
        <f t="shared" si="44"/>
        <v>0</v>
      </c>
      <c r="S149" s="1">
        <f t="shared" si="45"/>
        <v>0</v>
      </c>
      <c r="T149" s="1">
        <f t="shared" si="37"/>
        <v>0</v>
      </c>
      <c r="U149" s="1">
        <f t="shared" si="38"/>
        <v>0</v>
      </c>
      <c r="V149" s="1">
        <f t="shared" si="39"/>
        <v>0</v>
      </c>
    </row>
    <row r="150" spans="1:22">
      <c r="A150" s="5"/>
      <c r="B150" s="1"/>
      <c r="D150" s="1"/>
      <c r="K150" s="1">
        <f t="shared" si="34"/>
        <v>0</v>
      </c>
      <c r="L150" s="1">
        <f t="shared" si="35"/>
        <v>0</v>
      </c>
      <c r="M150" s="1">
        <f t="shared" si="36"/>
        <v>0</v>
      </c>
      <c r="N150" s="1">
        <f t="shared" si="40"/>
        <v>0</v>
      </c>
      <c r="O150" s="1">
        <f t="shared" si="41"/>
        <v>0</v>
      </c>
      <c r="P150" s="1">
        <f t="shared" si="42"/>
        <v>0</v>
      </c>
      <c r="Q150" s="1">
        <f t="shared" si="43"/>
        <v>0</v>
      </c>
      <c r="R150" s="1">
        <f t="shared" si="44"/>
        <v>0</v>
      </c>
      <c r="S150" s="1">
        <f t="shared" si="45"/>
        <v>0</v>
      </c>
      <c r="T150" s="1">
        <f t="shared" si="37"/>
        <v>0</v>
      </c>
      <c r="U150" s="1">
        <f t="shared" si="38"/>
        <v>0</v>
      </c>
      <c r="V150" s="1">
        <f t="shared" si="39"/>
        <v>0</v>
      </c>
    </row>
    <row r="151" spans="1:22">
      <c r="A151" s="5"/>
      <c r="B151" s="1"/>
      <c r="D151" s="1"/>
      <c r="K151" s="1">
        <f t="shared" si="34"/>
        <v>0</v>
      </c>
      <c r="L151" s="1">
        <f t="shared" si="35"/>
        <v>0</v>
      </c>
      <c r="M151" s="1">
        <f t="shared" si="36"/>
        <v>0</v>
      </c>
      <c r="N151" s="1">
        <f t="shared" si="40"/>
        <v>0</v>
      </c>
      <c r="O151" s="1">
        <f t="shared" si="41"/>
        <v>0</v>
      </c>
      <c r="P151" s="1">
        <f t="shared" si="42"/>
        <v>0</v>
      </c>
      <c r="Q151" s="1">
        <f t="shared" si="43"/>
        <v>0</v>
      </c>
      <c r="R151" s="1">
        <f t="shared" si="44"/>
        <v>0</v>
      </c>
      <c r="S151" s="1">
        <f t="shared" si="45"/>
        <v>0</v>
      </c>
      <c r="T151" s="1">
        <f t="shared" si="37"/>
        <v>0</v>
      </c>
      <c r="U151" s="1">
        <f t="shared" si="38"/>
        <v>0</v>
      </c>
      <c r="V151" s="1">
        <f t="shared" si="39"/>
        <v>0</v>
      </c>
    </row>
    <row r="152" spans="1:22">
      <c r="A152" s="5"/>
      <c r="B152" s="1"/>
      <c r="D152" s="1"/>
      <c r="K152" s="1">
        <f t="shared" si="34"/>
        <v>0</v>
      </c>
      <c r="L152" s="1">
        <f t="shared" si="35"/>
        <v>0</v>
      </c>
      <c r="M152" s="1">
        <f t="shared" si="36"/>
        <v>0</v>
      </c>
      <c r="N152" s="1">
        <f t="shared" si="40"/>
        <v>0</v>
      </c>
      <c r="O152" s="1">
        <f t="shared" si="41"/>
        <v>0</v>
      </c>
      <c r="P152" s="1">
        <f t="shared" si="42"/>
        <v>0</v>
      </c>
      <c r="Q152" s="1">
        <f t="shared" si="43"/>
        <v>0</v>
      </c>
      <c r="R152" s="1">
        <f t="shared" si="44"/>
        <v>0</v>
      </c>
      <c r="S152" s="1">
        <f t="shared" si="45"/>
        <v>0</v>
      </c>
      <c r="U152" s="1">
        <f t="shared" si="38"/>
        <v>0</v>
      </c>
      <c r="V152" s="1">
        <f t="shared" si="39"/>
        <v>0</v>
      </c>
    </row>
    <row r="153" spans="1:22">
      <c r="A153" s="5"/>
      <c r="B153" s="1"/>
      <c r="D153" s="1"/>
      <c r="K153" s="1">
        <f t="shared" si="34"/>
        <v>0</v>
      </c>
      <c r="L153" s="1">
        <f t="shared" si="35"/>
        <v>0</v>
      </c>
      <c r="M153" s="1">
        <f t="shared" si="36"/>
        <v>0</v>
      </c>
      <c r="N153" s="1">
        <f t="shared" si="40"/>
        <v>0</v>
      </c>
      <c r="O153" s="1">
        <f t="shared" si="41"/>
        <v>0</v>
      </c>
      <c r="P153" s="1">
        <f t="shared" si="42"/>
        <v>0</v>
      </c>
      <c r="Q153" s="1">
        <f t="shared" si="43"/>
        <v>0</v>
      </c>
      <c r="R153" s="1">
        <f t="shared" si="44"/>
        <v>0</v>
      </c>
      <c r="S153" s="1">
        <f t="shared" si="45"/>
        <v>0</v>
      </c>
      <c r="U153" s="1">
        <f t="shared" si="38"/>
        <v>0</v>
      </c>
      <c r="V153" s="1">
        <f t="shared" si="39"/>
        <v>0</v>
      </c>
    </row>
    <row r="154" spans="1:22">
      <c r="A154" s="5"/>
      <c r="B154" s="1"/>
      <c r="D154" s="1"/>
      <c r="K154" s="1">
        <f t="shared" si="34"/>
        <v>0</v>
      </c>
      <c r="L154" s="1">
        <f t="shared" si="35"/>
        <v>0</v>
      </c>
      <c r="M154" s="1">
        <f t="shared" si="36"/>
        <v>0</v>
      </c>
      <c r="N154" s="1">
        <f t="shared" si="40"/>
        <v>0</v>
      </c>
      <c r="O154" s="1">
        <f t="shared" si="41"/>
        <v>0</v>
      </c>
      <c r="P154" s="1">
        <f t="shared" si="42"/>
        <v>0</v>
      </c>
      <c r="Q154" s="1">
        <f t="shared" si="43"/>
        <v>0</v>
      </c>
      <c r="R154" s="1">
        <f t="shared" si="44"/>
        <v>0</v>
      </c>
      <c r="S154" s="1">
        <f t="shared" si="45"/>
        <v>0</v>
      </c>
      <c r="U154" s="1">
        <f t="shared" si="38"/>
        <v>0</v>
      </c>
      <c r="V154" s="1">
        <f t="shared" si="39"/>
        <v>0</v>
      </c>
    </row>
    <row r="155" spans="1:22">
      <c r="A155" s="5"/>
      <c r="B155" s="1"/>
      <c r="D155" s="1"/>
      <c r="K155" s="1">
        <f t="shared" si="34"/>
        <v>0</v>
      </c>
      <c r="L155" s="1">
        <f t="shared" si="35"/>
        <v>0</v>
      </c>
      <c r="M155" s="1">
        <f t="shared" si="36"/>
        <v>0</v>
      </c>
      <c r="N155" s="1">
        <f t="shared" si="40"/>
        <v>0</v>
      </c>
      <c r="O155" s="1">
        <f t="shared" si="41"/>
        <v>0</v>
      </c>
      <c r="P155" s="1">
        <f t="shared" si="42"/>
        <v>0</v>
      </c>
      <c r="Q155" s="1">
        <f t="shared" si="43"/>
        <v>0</v>
      </c>
      <c r="R155" s="1">
        <f t="shared" si="44"/>
        <v>0</v>
      </c>
      <c r="S155" s="1">
        <f t="shared" si="45"/>
        <v>0</v>
      </c>
      <c r="U155" s="1">
        <f t="shared" si="38"/>
        <v>0</v>
      </c>
      <c r="V155" s="1">
        <f t="shared" si="39"/>
        <v>0</v>
      </c>
    </row>
    <row r="156" spans="1:22">
      <c r="A156" s="5"/>
      <c r="B156" s="1"/>
      <c r="D156" s="1"/>
      <c r="K156" s="1">
        <f t="shared" si="34"/>
        <v>0</v>
      </c>
      <c r="L156" s="1">
        <f t="shared" si="35"/>
        <v>0</v>
      </c>
      <c r="M156" s="1">
        <f t="shared" si="36"/>
        <v>0</v>
      </c>
      <c r="N156" s="1">
        <f t="shared" si="40"/>
        <v>0</v>
      </c>
      <c r="O156" s="1">
        <f t="shared" si="41"/>
        <v>0</v>
      </c>
      <c r="P156" s="1">
        <f t="shared" si="42"/>
        <v>0</v>
      </c>
      <c r="Q156" s="1">
        <f t="shared" si="43"/>
        <v>0</v>
      </c>
      <c r="R156" s="1">
        <f t="shared" si="44"/>
        <v>0</v>
      </c>
      <c r="S156" s="1">
        <f t="shared" si="45"/>
        <v>0</v>
      </c>
      <c r="U156" s="1">
        <f t="shared" si="38"/>
        <v>0</v>
      </c>
      <c r="V156" s="1">
        <f t="shared" si="39"/>
        <v>0</v>
      </c>
    </row>
    <row r="157" spans="1:22">
      <c r="A157" s="5"/>
      <c r="B157" s="1"/>
      <c r="D157" s="1"/>
      <c r="K157" s="1">
        <f t="shared" si="34"/>
        <v>0</v>
      </c>
      <c r="L157" s="1">
        <f t="shared" si="35"/>
        <v>0</v>
      </c>
      <c r="M157" s="1">
        <f t="shared" si="36"/>
        <v>0</v>
      </c>
      <c r="N157" s="1">
        <f t="shared" si="40"/>
        <v>0</v>
      </c>
      <c r="O157" s="1">
        <f t="shared" si="41"/>
        <v>0</v>
      </c>
      <c r="P157" s="1">
        <f t="shared" si="42"/>
        <v>0</v>
      </c>
      <c r="Q157" s="1">
        <f t="shared" si="43"/>
        <v>0</v>
      </c>
      <c r="R157" s="1">
        <f t="shared" si="44"/>
        <v>0</v>
      </c>
      <c r="S157" s="1">
        <f t="shared" si="45"/>
        <v>0</v>
      </c>
      <c r="U157" s="1">
        <f t="shared" si="38"/>
        <v>0</v>
      </c>
      <c r="V157" s="1">
        <f t="shared" si="39"/>
        <v>0</v>
      </c>
    </row>
    <row r="158" spans="1:22">
      <c r="A158" s="5"/>
      <c r="B158" s="1"/>
      <c r="D158" s="1"/>
      <c r="K158" s="1">
        <f t="shared" si="34"/>
        <v>0</v>
      </c>
      <c r="L158" s="1">
        <f t="shared" si="35"/>
        <v>0</v>
      </c>
      <c r="M158" s="1">
        <f t="shared" si="36"/>
        <v>0</v>
      </c>
      <c r="N158" s="1">
        <f t="shared" si="40"/>
        <v>0</v>
      </c>
      <c r="O158" s="1">
        <f t="shared" si="41"/>
        <v>0</v>
      </c>
      <c r="P158" s="1">
        <f t="shared" si="42"/>
        <v>0</v>
      </c>
      <c r="Q158" s="1">
        <f t="shared" si="43"/>
        <v>0</v>
      </c>
      <c r="R158" s="1">
        <f t="shared" si="44"/>
        <v>0</v>
      </c>
      <c r="S158" s="1">
        <f t="shared" si="45"/>
        <v>0</v>
      </c>
      <c r="U158" s="1">
        <f t="shared" si="38"/>
        <v>0</v>
      </c>
      <c r="V158" s="1">
        <f t="shared" si="39"/>
        <v>0</v>
      </c>
    </row>
    <row r="159" spans="1:22">
      <c r="A159" s="5"/>
      <c r="B159" s="1"/>
      <c r="D159" s="1"/>
      <c r="K159" s="1">
        <f t="shared" si="34"/>
        <v>0</v>
      </c>
      <c r="L159" s="1">
        <f t="shared" si="35"/>
        <v>0</v>
      </c>
      <c r="M159" s="1">
        <f t="shared" si="36"/>
        <v>0</v>
      </c>
      <c r="N159" s="1">
        <f t="shared" si="40"/>
        <v>0</v>
      </c>
      <c r="O159" s="1">
        <f t="shared" si="41"/>
        <v>0</v>
      </c>
      <c r="P159" s="1">
        <f t="shared" si="42"/>
        <v>0</v>
      </c>
      <c r="Q159" s="1">
        <f t="shared" si="43"/>
        <v>0</v>
      </c>
      <c r="R159" s="1">
        <f t="shared" si="44"/>
        <v>0</v>
      </c>
      <c r="S159" s="1">
        <f t="shared" si="45"/>
        <v>0</v>
      </c>
      <c r="U159" s="1">
        <f t="shared" si="38"/>
        <v>0</v>
      </c>
      <c r="V159" s="1">
        <f t="shared" si="39"/>
        <v>0</v>
      </c>
    </row>
    <row r="160" spans="1:22">
      <c r="A160" s="5"/>
      <c r="B160" s="1"/>
      <c r="D160" s="1"/>
      <c r="K160" s="1">
        <f t="shared" si="34"/>
        <v>0</v>
      </c>
      <c r="L160" s="1">
        <f t="shared" si="35"/>
        <v>0</v>
      </c>
      <c r="M160" s="1">
        <f t="shared" si="36"/>
        <v>0</v>
      </c>
      <c r="N160" s="1">
        <f t="shared" si="40"/>
        <v>0</v>
      </c>
      <c r="O160" s="1">
        <f t="shared" si="41"/>
        <v>0</v>
      </c>
      <c r="P160" s="1">
        <f t="shared" si="42"/>
        <v>0</v>
      </c>
      <c r="Q160" s="1">
        <f t="shared" si="43"/>
        <v>0</v>
      </c>
      <c r="R160" s="1">
        <f t="shared" si="44"/>
        <v>0</v>
      </c>
      <c r="S160" s="1">
        <f t="shared" si="45"/>
        <v>0</v>
      </c>
      <c r="U160" s="1">
        <f t="shared" si="38"/>
        <v>0</v>
      </c>
      <c r="V160" s="1">
        <f t="shared" si="39"/>
        <v>0</v>
      </c>
    </row>
    <row r="161" spans="1:22">
      <c r="A161" s="5"/>
      <c r="B161" s="1"/>
      <c r="D161" s="1"/>
      <c r="K161" s="1">
        <f t="shared" si="34"/>
        <v>0</v>
      </c>
      <c r="L161" s="1">
        <f t="shared" si="35"/>
        <v>0</v>
      </c>
      <c r="M161" s="1">
        <f t="shared" si="36"/>
        <v>0</v>
      </c>
      <c r="N161" s="1">
        <f t="shared" si="40"/>
        <v>0</v>
      </c>
      <c r="O161" s="1">
        <f t="shared" si="41"/>
        <v>0</v>
      </c>
      <c r="P161" s="1">
        <f t="shared" si="42"/>
        <v>0</v>
      </c>
      <c r="Q161" s="1">
        <f t="shared" si="43"/>
        <v>0</v>
      </c>
      <c r="R161" s="1">
        <f t="shared" si="44"/>
        <v>0</v>
      </c>
      <c r="S161" s="1">
        <f t="shared" si="45"/>
        <v>0</v>
      </c>
      <c r="U161" s="1">
        <f t="shared" si="38"/>
        <v>0</v>
      </c>
      <c r="V161" s="1">
        <f t="shared" si="39"/>
        <v>0</v>
      </c>
    </row>
    <row r="162" spans="1:22">
      <c r="A162" s="5"/>
      <c r="B162" s="1"/>
      <c r="D162" s="1"/>
      <c r="K162" s="1">
        <f t="shared" si="34"/>
        <v>0</v>
      </c>
      <c r="L162" s="1">
        <f t="shared" si="35"/>
        <v>0</v>
      </c>
      <c r="M162" s="1">
        <f t="shared" si="36"/>
        <v>0</v>
      </c>
      <c r="N162" s="1">
        <f t="shared" si="40"/>
        <v>0</v>
      </c>
      <c r="O162" s="1">
        <f t="shared" si="41"/>
        <v>0</v>
      </c>
      <c r="P162" s="1">
        <f t="shared" si="42"/>
        <v>0</v>
      </c>
      <c r="Q162" s="1">
        <f t="shared" si="43"/>
        <v>0</v>
      </c>
      <c r="R162" s="1">
        <f t="shared" si="44"/>
        <v>0</v>
      </c>
      <c r="S162" s="1">
        <f t="shared" si="45"/>
        <v>0</v>
      </c>
      <c r="U162" s="1">
        <f t="shared" si="38"/>
        <v>0</v>
      </c>
      <c r="V162" s="1">
        <f t="shared" si="39"/>
        <v>0</v>
      </c>
    </row>
    <row r="163" spans="1:22">
      <c r="A163" s="5"/>
      <c r="B163" s="1"/>
      <c r="D163" s="1"/>
      <c r="K163" s="1">
        <f t="shared" si="34"/>
        <v>0</v>
      </c>
      <c r="L163" s="1">
        <f t="shared" si="35"/>
        <v>0</v>
      </c>
      <c r="M163" s="1">
        <f t="shared" si="36"/>
        <v>0</v>
      </c>
      <c r="N163" s="1">
        <f t="shared" si="40"/>
        <v>0</v>
      </c>
      <c r="O163" s="1">
        <f t="shared" si="41"/>
        <v>0</v>
      </c>
      <c r="P163" s="1">
        <f t="shared" si="42"/>
        <v>0</v>
      </c>
      <c r="Q163" s="1">
        <f t="shared" si="43"/>
        <v>0</v>
      </c>
      <c r="R163" s="1">
        <f t="shared" si="44"/>
        <v>0</v>
      </c>
      <c r="S163" s="1">
        <f t="shared" si="45"/>
        <v>0</v>
      </c>
      <c r="U163" s="1">
        <f t="shared" si="38"/>
        <v>0</v>
      </c>
      <c r="V163" s="1">
        <f t="shared" si="39"/>
        <v>0</v>
      </c>
    </row>
    <row r="164" spans="1:22">
      <c r="A164" s="5"/>
      <c r="B164" s="1"/>
      <c r="D164" s="1"/>
      <c r="K164" s="1">
        <f t="shared" si="34"/>
        <v>0</v>
      </c>
      <c r="L164" s="1">
        <f t="shared" si="35"/>
        <v>0</v>
      </c>
      <c r="M164" s="1">
        <f t="shared" si="36"/>
        <v>0</v>
      </c>
      <c r="N164" s="1">
        <f t="shared" si="40"/>
        <v>0</v>
      </c>
      <c r="O164" s="1">
        <f t="shared" si="41"/>
        <v>0</v>
      </c>
      <c r="P164" s="1">
        <f t="shared" si="42"/>
        <v>0</v>
      </c>
      <c r="Q164" s="1">
        <f t="shared" si="43"/>
        <v>0</v>
      </c>
      <c r="R164" s="1">
        <f t="shared" si="44"/>
        <v>0</v>
      </c>
      <c r="S164" s="1">
        <f t="shared" si="45"/>
        <v>0</v>
      </c>
      <c r="U164" s="1">
        <f t="shared" si="38"/>
        <v>0</v>
      </c>
      <c r="V164" s="1">
        <f t="shared" si="39"/>
        <v>0</v>
      </c>
    </row>
    <row r="165" spans="1:22">
      <c r="A165" s="5"/>
      <c r="B165" s="1"/>
      <c r="D165" s="1"/>
      <c r="K165" s="1">
        <f t="shared" si="34"/>
        <v>0</v>
      </c>
      <c r="L165" s="1">
        <f t="shared" si="35"/>
        <v>0</v>
      </c>
      <c r="M165" s="1">
        <f t="shared" si="36"/>
        <v>0</v>
      </c>
      <c r="N165" s="1">
        <f t="shared" si="40"/>
        <v>0</v>
      </c>
      <c r="O165" s="1">
        <f t="shared" si="41"/>
        <v>0</v>
      </c>
      <c r="P165" s="1">
        <f t="shared" si="42"/>
        <v>0</v>
      </c>
      <c r="Q165" s="1">
        <f t="shared" si="43"/>
        <v>0</v>
      </c>
      <c r="R165" s="1">
        <f t="shared" si="44"/>
        <v>0</v>
      </c>
      <c r="S165" s="1">
        <f t="shared" si="45"/>
        <v>0</v>
      </c>
      <c r="U165" s="1">
        <f t="shared" si="38"/>
        <v>0</v>
      </c>
      <c r="V165" s="1">
        <f t="shared" si="39"/>
        <v>0</v>
      </c>
    </row>
    <row r="166" spans="1:22">
      <c r="A166" s="5"/>
      <c r="B166" s="1"/>
      <c r="D166" s="1"/>
      <c r="K166" s="1">
        <f t="shared" si="34"/>
        <v>0</v>
      </c>
      <c r="L166" s="1">
        <f t="shared" si="35"/>
        <v>0</v>
      </c>
      <c r="M166" s="1">
        <f t="shared" si="36"/>
        <v>0</v>
      </c>
      <c r="N166" s="1">
        <f t="shared" si="40"/>
        <v>0</v>
      </c>
      <c r="O166" s="1">
        <f t="shared" si="41"/>
        <v>0</v>
      </c>
      <c r="P166" s="1">
        <f t="shared" si="42"/>
        <v>0</v>
      </c>
      <c r="Q166" s="1">
        <f t="shared" si="43"/>
        <v>0</v>
      </c>
      <c r="R166" s="1">
        <f t="shared" si="44"/>
        <v>0</v>
      </c>
      <c r="S166" s="1">
        <f t="shared" si="45"/>
        <v>0</v>
      </c>
      <c r="U166" s="1">
        <f t="shared" si="38"/>
        <v>0</v>
      </c>
      <c r="V166" s="1">
        <f t="shared" si="39"/>
        <v>0</v>
      </c>
    </row>
    <row r="167" spans="1:22">
      <c r="A167" s="5"/>
      <c r="B167" s="1"/>
      <c r="D167" s="1"/>
      <c r="K167" s="1">
        <f t="shared" si="34"/>
        <v>0</v>
      </c>
      <c r="L167" s="1">
        <f t="shared" si="35"/>
        <v>0</v>
      </c>
      <c r="M167" s="1">
        <f t="shared" si="36"/>
        <v>0</v>
      </c>
      <c r="N167" s="1">
        <f t="shared" si="40"/>
        <v>0</v>
      </c>
      <c r="O167" s="1">
        <f t="shared" si="41"/>
        <v>0</v>
      </c>
      <c r="P167" s="1">
        <f t="shared" si="42"/>
        <v>0</v>
      </c>
      <c r="Q167" s="1">
        <f t="shared" si="43"/>
        <v>0</v>
      </c>
      <c r="R167" s="1">
        <f t="shared" si="44"/>
        <v>0</v>
      </c>
      <c r="S167" s="1">
        <f t="shared" si="45"/>
        <v>0</v>
      </c>
      <c r="U167" s="1">
        <f t="shared" si="38"/>
        <v>0</v>
      </c>
      <c r="V167" s="1">
        <f t="shared" si="39"/>
        <v>0</v>
      </c>
    </row>
    <row r="168" spans="1:22">
      <c r="A168" s="5"/>
      <c r="B168" s="1"/>
      <c r="D168" s="1"/>
      <c r="K168" s="1">
        <f t="shared" si="34"/>
        <v>0</v>
      </c>
      <c r="L168" s="1">
        <f t="shared" si="35"/>
        <v>0</v>
      </c>
      <c r="M168" s="1">
        <f t="shared" si="36"/>
        <v>0</v>
      </c>
      <c r="N168" s="1">
        <f t="shared" si="40"/>
        <v>0</v>
      </c>
      <c r="O168" s="1">
        <f t="shared" si="41"/>
        <v>0</v>
      </c>
      <c r="P168" s="1">
        <f t="shared" si="42"/>
        <v>0</v>
      </c>
      <c r="Q168" s="1">
        <f t="shared" si="43"/>
        <v>0</v>
      </c>
      <c r="R168" s="1">
        <f t="shared" si="44"/>
        <v>0</v>
      </c>
      <c r="S168" s="1">
        <f t="shared" si="45"/>
        <v>0</v>
      </c>
      <c r="U168" s="1">
        <f t="shared" si="38"/>
        <v>0</v>
      </c>
      <c r="V168" s="1">
        <f t="shared" si="39"/>
        <v>0</v>
      </c>
    </row>
    <row r="169" spans="1:22">
      <c r="A169" s="5"/>
      <c r="B169" s="1"/>
      <c r="D169" s="1"/>
      <c r="K169" s="1">
        <f t="shared" si="34"/>
        <v>0</v>
      </c>
      <c r="L169" s="1">
        <f t="shared" si="35"/>
        <v>0</v>
      </c>
      <c r="M169" s="1">
        <f t="shared" si="36"/>
        <v>0</v>
      </c>
      <c r="N169" s="1">
        <f t="shared" si="40"/>
        <v>0</v>
      </c>
      <c r="O169" s="1">
        <f t="shared" si="41"/>
        <v>0</v>
      </c>
      <c r="P169" s="1">
        <f t="shared" si="42"/>
        <v>0</v>
      </c>
      <c r="Q169" s="1">
        <f t="shared" si="43"/>
        <v>0</v>
      </c>
      <c r="R169" s="1">
        <f t="shared" si="44"/>
        <v>0</v>
      </c>
      <c r="S169" s="1">
        <f t="shared" si="45"/>
        <v>0</v>
      </c>
      <c r="U169" s="1">
        <f t="shared" si="38"/>
        <v>0</v>
      </c>
      <c r="V169" s="1">
        <f t="shared" si="39"/>
        <v>0</v>
      </c>
    </row>
    <row r="170" spans="1:22">
      <c r="A170" s="5"/>
      <c r="B170" s="1"/>
      <c r="D170" s="1"/>
      <c r="K170" s="1">
        <f t="shared" si="34"/>
        <v>0</v>
      </c>
      <c r="L170" s="1">
        <f t="shared" si="35"/>
        <v>0</v>
      </c>
      <c r="M170" s="1">
        <f t="shared" si="36"/>
        <v>0</v>
      </c>
      <c r="N170" s="1">
        <f t="shared" si="40"/>
        <v>0</v>
      </c>
      <c r="O170" s="1">
        <f t="shared" si="41"/>
        <v>0</v>
      </c>
      <c r="P170" s="1">
        <f t="shared" si="42"/>
        <v>0</v>
      </c>
      <c r="Q170" s="1">
        <f t="shared" si="43"/>
        <v>0</v>
      </c>
      <c r="R170" s="1">
        <f t="shared" si="44"/>
        <v>0</v>
      </c>
      <c r="S170" s="1">
        <f t="shared" si="45"/>
        <v>0</v>
      </c>
      <c r="U170" s="1">
        <f t="shared" si="38"/>
        <v>0</v>
      </c>
      <c r="V170" s="1">
        <f t="shared" si="39"/>
        <v>0</v>
      </c>
    </row>
    <row r="171" spans="1:22">
      <c r="A171" s="5"/>
      <c r="B171" s="1"/>
      <c r="D171" s="1"/>
      <c r="K171" s="1">
        <f t="shared" si="34"/>
        <v>0</v>
      </c>
      <c r="L171" s="1">
        <f t="shared" si="35"/>
        <v>0</v>
      </c>
      <c r="M171" s="1">
        <f t="shared" si="36"/>
        <v>0</v>
      </c>
      <c r="N171" s="1">
        <f t="shared" si="40"/>
        <v>0</v>
      </c>
      <c r="O171" s="1">
        <f t="shared" si="41"/>
        <v>0</v>
      </c>
      <c r="P171" s="1">
        <f t="shared" si="42"/>
        <v>0</v>
      </c>
      <c r="Q171" s="1">
        <f t="shared" si="43"/>
        <v>0</v>
      </c>
      <c r="R171" s="1">
        <f t="shared" si="44"/>
        <v>0</v>
      </c>
      <c r="S171" s="1">
        <f t="shared" si="45"/>
        <v>0</v>
      </c>
      <c r="U171" s="1">
        <f t="shared" si="38"/>
        <v>0</v>
      </c>
      <c r="V171" s="1">
        <f t="shared" si="39"/>
        <v>0</v>
      </c>
    </row>
    <row r="172" spans="1:22">
      <c r="A172" s="5"/>
      <c r="B172" s="1"/>
      <c r="D172" s="1"/>
      <c r="K172" s="1">
        <f t="shared" si="34"/>
        <v>0</v>
      </c>
      <c r="L172" s="1">
        <f t="shared" si="35"/>
        <v>0</v>
      </c>
      <c r="M172" s="1">
        <f t="shared" si="36"/>
        <v>0</v>
      </c>
      <c r="N172" s="1">
        <f t="shared" si="40"/>
        <v>0</v>
      </c>
      <c r="O172" s="1">
        <f t="shared" si="41"/>
        <v>0</v>
      </c>
      <c r="P172" s="1">
        <f t="shared" si="42"/>
        <v>0</v>
      </c>
      <c r="Q172" s="1">
        <f t="shared" si="43"/>
        <v>0</v>
      </c>
      <c r="R172" s="1">
        <f t="shared" si="44"/>
        <v>0</v>
      </c>
      <c r="S172" s="1">
        <f t="shared" si="45"/>
        <v>0</v>
      </c>
      <c r="U172" s="1">
        <f t="shared" si="38"/>
        <v>0</v>
      </c>
      <c r="V172" s="1">
        <f t="shared" si="39"/>
        <v>0</v>
      </c>
    </row>
    <row r="173" spans="1:22">
      <c r="A173" s="5"/>
      <c r="B173" s="1"/>
      <c r="D173" s="1"/>
      <c r="K173" s="1">
        <f t="shared" si="34"/>
        <v>0</v>
      </c>
      <c r="L173" s="1">
        <f t="shared" si="35"/>
        <v>0</v>
      </c>
      <c r="M173" s="1">
        <f t="shared" si="36"/>
        <v>0</v>
      </c>
      <c r="N173" s="1">
        <f t="shared" si="40"/>
        <v>0</v>
      </c>
      <c r="O173" s="1">
        <f t="shared" si="41"/>
        <v>0</v>
      </c>
      <c r="P173" s="1">
        <f t="shared" si="42"/>
        <v>0</v>
      </c>
      <c r="Q173" s="1">
        <f t="shared" si="43"/>
        <v>0</v>
      </c>
      <c r="R173" s="1">
        <f t="shared" si="44"/>
        <v>0</v>
      </c>
      <c r="S173" s="1">
        <f t="shared" si="45"/>
        <v>0</v>
      </c>
      <c r="U173" s="1">
        <f t="shared" si="38"/>
        <v>0</v>
      </c>
      <c r="V173" s="1">
        <f t="shared" si="39"/>
        <v>0</v>
      </c>
    </row>
    <row r="174" spans="1:22">
      <c r="A174" s="5"/>
      <c r="B174" s="1"/>
      <c r="D174" s="1"/>
      <c r="K174" s="1">
        <f t="shared" si="34"/>
        <v>0</v>
      </c>
      <c r="L174" s="1">
        <f t="shared" si="35"/>
        <v>0</v>
      </c>
      <c r="M174" s="1">
        <f t="shared" si="36"/>
        <v>0</v>
      </c>
      <c r="N174" s="1">
        <f t="shared" si="40"/>
        <v>0</v>
      </c>
      <c r="O174" s="1">
        <f t="shared" si="41"/>
        <v>0</v>
      </c>
      <c r="P174" s="1">
        <f t="shared" si="42"/>
        <v>0</v>
      </c>
      <c r="Q174" s="1">
        <f t="shared" si="43"/>
        <v>0</v>
      </c>
      <c r="R174" s="1">
        <f t="shared" si="44"/>
        <v>0</v>
      </c>
      <c r="S174" s="1">
        <f t="shared" si="45"/>
        <v>0</v>
      </c>
      <c r="U174" s="1">
        <f t="shared" si="38"/>
        <v>0</v>
      </c>
      <c r="V174" s="1">
        <f t="shared" si="39"/>
        <v>0</v>
      </c>
    </row>
    <row r="175" spans="1:22">
      <c r="A175" s="5"/>
      <c r="B175" s="1"/>
      <c r="D175" s="1"/>
      <c r="K175" s="1">
        <f t="shared" si="34"/>
        <v>0</v>
      </c>
      <c r="L175" s="1">
        <f t="shared" si="35"/>
        <v>0</v>
      </c>
      <c r="M175" s="1">
        <f t="shared" si="36"/>
        <v>0</v>
      </c>
      <c r="N175" s="1">
        <f t="shared" si="40"/>
        <v>0</v>
      </c>
      <c r="O175" s="1">
        <f t="shared" si="41"/>
        <v>0</v>
      </c>
      <c r="P175" s="1">
        <f t="shared" si="42"/>
        <v>0</v>
      </c>
      <c r="Q175" s="1">
        <f t="shared" si="43"/>
        <v>0</v>
      </c>
      <c r="R175" s="1">
        <f t="shared" si="44"/>
        <v>0</v>
      </c>
      <c r="S175" s="1">
        <f t="shared" si="45"/>
        <v>0</v>
      </c>
      <c r="U175" s="1">
        <f t="shared" si="38"/>
        <v>0</v>
      </c>
      <c r="V175" s="1">
        <f t="shared" si="39"/>
        <v>0</v>
      </c>
    </row>
    <row r="176" spans="1:22">
      <c r="A176" s="5"/>
      <c r="B176" s="1"/>
      <c r="D176" s="1"/>
      <c r="K176" s="1">
        <f t="shared" si="34"/>
        <v>0</v>
      </c>
      <c r="L176" s="1">
        <f t="shared" si="35"/>
        <v>0</v>
      </c>
      <c r="M176" s="1">
        <f t="shared" si="36"/>
        <v>0</v>
      </c>
      <c r="N176" s="1">
        <f t="shared" si="40"/>
        <v>0</v>
      </c>
      <c r="O176" s="1">
        <f t="shared" si="41"/>
        <v>0</v>
      </c>
      <c r="P176" s="1">
        <f t="shared" si="42"/>
        <v>0</v>
      </c>
      <c r="Q176" s="1">
        <f t="shared" si="43"/>
        <v>0</v>
      </c>
      <c r="R176" s="1">
        <f t="shared" si="44"/>
        <v>0</v>
      </c>
      <c r="S176" s="1">
        <f t="shared" si="45"/>
        <v>0</v>
      </c>
      <c r="U176" s="1">
        <f t="shared" si="38"/>
        <v>0</v>
      </c>
      <c r="V176" s="1">
        <f t="shared" si="39"/>
        <v>0</v>
      </c>
    </row>
    <row r="177" spans="1:22">
      <c r="A177" s="5"/>
      <c r="B177" s="1"/>
      <c r="D177" s="1"/>
      <c r="K177" s="1">
        <f t="shared" si="34"/>
        <v>0</v>
      </c>
      <c r="L177" s="1">
        <f t="shared" si="35"/>
        <v>0</v>
      </c>
      <c r="M177" s="1">
        <f t="shared" si="36"/>
        <v>0</v>
      </c>
      <c r="N177" s="1">
        <f t="shared" si="40"/>
        <v>0</v>
      </c>
      <c r="O177" s="1">
        <f t="shared" si="41"/>
        <v>0</v>
      </c>
      <c r="P177" s="1">
        <f t="shared" si="42"/>
        <v>0</v>
      </c>
      <c r="Q177" s="1">
        <f t="shared" si="43"/>
        <v>0</v>
      </c>
      <c r="R177" s="1">
        <f t="shared" si="44"/>
        <v>0</v>
      </c>
      <c r="S177" s="1">
        <f t="shared" si="45"/>
        <v>0</v>
      </c>
      <c r="U177" s="1">
        <f t="shared" si="38"/>
        <v>0</v>
      </c>
      <c r="V177" s="1">
        <f t="shared" si="39"/>
        <v>0</v>
      </c>
    </row>
    <row r="178" spans="1:22">
      <c r="A178" s="5"/>
      <c r="B178" s="1"/>
      <c r="D178" s="1"/>
      <c r="K178" s="1">
        <f t="shared" si="34"/>
        <v>0</v>
      </c>
      <c r="L178" s="1">
        <f t="shared" si="35"/>
        <v>0</v>
      </c>
      <c r="M178" s="1">
        <f t="shared" si="36"/>
        <v>0</v>
      </c>
      <c r="N178" s="1">
        <f t="shared" si="40"/>
        <v>0</v>
      </c>
      <c r="O178" s="1">
        <f t="shared" si="41"/>
        <v>0</v>
      </c>
      <c r="P178" s="1">
        <f t="shared" si="42"/>
        <v>0</v>
      </c>
      <c r="Q178" s="1">
        <f t="shared" si="43"/>
        <v>0</v>
      </c>
      <c r="R178" s="1">
        <f t="shared" si="44"/>
        <v>0</v>
      </c>
      <c r="S178" s="1">
        <f t="shared" si="45"/>
        <v>0</v>
      </c>
      <c r="U178" s="1">
        <f t="shared" si="38"/>
        <v>0</v>
      </c>
      <c r="V178" s="1">
        <f t="shared" si="39"/>
        <v>0</v>
      </c>
    </row>
    <row r="179" spans="1:22">
      <c r="A179" s="5"/>
      <c r="B179" s="1"/>
      <c r="D179" s="1"/>
      <c r="K179" s="1">
        <f t="shared" si="34"/>
        <v>0</v>
      </c>
      <c r="L179" s="1">
        <f t="shared" si="35"/>
        <v>0</v>
      </c>
      <c r="M179" s="1">
        <f t="shared" si="36"/>
        <v>0</v>
      </c>
      <c r="N179" s="1">
        <f t="shared" si="40"/>
        <v>0</v>
      </c>
      <c r="O179" s="1">
        <f t="shared" si="41"/>
        <v>0</v>
      </c>
      <c r="P179" s="1">
        <f t="shared" si="42"/>
        <v>0</v>
      </c>
      <c r="Q179" s="1">
        <f t="shared" si="43"/>
        <v>0</v>
      </c>
      <c r="R179" s="1">
        <f t="shared" si="44"/>
        <v>0</v>
      </c>
      <c r="S179" s="1">
        <f t="shared" si="45"/>
        <v>0</v>
      </c>
      <c r="U179" s="1">
        <f t="shared" si="38"/>
        <v>0</v>
      </c>
      <c r="V179" s="1">
        <f t="shared" si="39"/>
        <v>0</v>
      </c>
    </row>
    <row r="180" spans="1:22">
      <c r="A180" s="5"/>
      <c r="B180" s="1"/>
      <c r="D180" s="1"/>
      <c r="K180" s="1">
        <f t="shared" si="34"/>
        <v>0</v>
      </c>
      <c r="L180" s="1">
        <f t="shared" si="35"/>
        <v>0</v>
      </c>
      <c r="M180" s="1">
        <f t="shared" si="36"/>
        <v>0</v>
      </c>
      <c r="N180" s="1">
        <f t="shared" si="40"/>
        <v>0</v>
      </c>
      <c r="O180" s="1">
        <f t="shared" si="41"/>
        <v>0</v>
      </c>
      <c r="P180" s="1">
        <f t="shared" si="42"/>
        <v>0</v>
      </c>
      <c r="Q180" s="1">
        <f t="shared" si="43"/>
        <v>0</v>
      </c>
      <c r="R180" s="1">
        <f t="shared" si="44"/>
        <v>0</v>
      </c>
      <c r="S180" s="1">
        <f t="shared" si="45"/>
        <v>0</v>
      </c>
      <c r="U180" s="1">
        <f t="shared" si="38"/>
        <v>0</v>
      </c>
      <c r="V180" s="1">
        <f t="shared" si="39"/>
        <v>0</v>
      </c>
    </row>
    <row r="181" spans="1:22">
      <c r="K181" s="1">
        <f t="shared" si="34"/>
        <v>0</v>
      </c>
      <c r="U181" s="1">
        <f t="shared" si="38"/>
        <v>0</v>
      </c>
    </row>
    <row r="182" spans="1:22">
      <c r="K182" s="1">
        <f t="shared" si="34"/>
        <v>0</v>
      </c>
      <c r="U182" s="1">
        <f t="shared" si="38"/>
        <v>0</v>
      </c>
    </row>
    <row r="183" spans="1:22">
      <c r="K183" s="1">
        <f t="shared" si="34"/>
        <v>0</v>
      </c>
      <c r="U183" s="1">
        <f t="shared" si="38"/>
        <v>0</v>
      </c>
    </row>
    <row r="184" spans="1:22">
      <c r="K184" s="1">
        <f t="shared" si="34"/>
        <v>0</v>
      </c>
      <c r="U184" s="1">
        <f t="shared" si="38"/>
        <v>0</v>
      </c>
    </row>
    <row r="185" spans="1:22">
      <c r="K185" s="1">
        <f t="shared" si="34"/>
        <v>0</v>
      </c>
      <c r="U185" s="1">
        <f t="shared" si="38"/>
        <v>0</v>
      </c>
    </row>
    <row r="186" spans="1:22">
      <c r="K186" s="1">
        <f t="shared" si="34"/>
        <v>0</v>
      </c>
      <c r="U186" s="1">
        <f t="shared" si="38"/>
        <v>0</v>
      </c>
    </row>
    <row r="187" spans="1:22">
      <c r="K187" s="1">
        <f t="shared" si="34"/>
        <v>0</v>
      </c>
      <c r="U187" s="1">
        <f t="shared" si="38"/>
        <v>0</v>
      </c>
    </row>
    <row r="188" spans="1:22">
      <c r="K188" s="1">
        <f t="shared" si="34"/>
        <v>0</v>
      </c>
      <c r="U188" s="1">
        <f t="shared" si="38"/>
        <v>0</v>
      </c>
    </row>
    <row r="189" spans="1:22">
      <c r="K189" s="1">
        <f t="shared" si="34"/>
        <v>0</v>
      </c>
      <c r="U189" s="1">
        <f t="shared" si="38"/>
        <v>0</v>
      </c>
    </row>
    <row r="190" spans="1:22">
      <c r="K190" s="1">
        <f t="shared" si="34"/>
        <v>0</v>
      </c>
      <c r="U190" s="1">
        <f t="shared" si="38"/>
        <v>0</v>
      </c>
    </row>
    <row r="191" spans="1:22">
      <c r="K191" s="1">
        <f t="shared" si="34"/>
        <v>0</v>
      </c>
      <c r="U191" s="1">
        <f t="shared" si="38"/>
        <v>0</v>
      </c>
    </row>
    <row r="192" spans="1:22">
      <c r="K192" s="1">
        <f t="shared" si="34"/>
        <v>0</v>
      </c>
      <c r="U192" s="1">
        <f t="shared" si="38"/>
        <v>0</v>
      </c>
    </row>
    <row r="193" spans="11:21">
      <c r="K193" s="1">
        <f t="shared" si="34"/>
        <v>0</v>
      </c>
      <c r="U193" s="1">
        <f t="shared" si="38"/>
        <v>0</v>
      </c>
    </row>
    <row r="194" spans="11:21">
      <c r="K194" s="1">
        <f t="shared" si="34"/>
        <v>0</v>
      </c>
      <c r="U194" s="1">
        <f t="shared" si="38"/>
        <v>0</v>
      </c>
    </row>
    <row r="195" spans="11:21">
      <c r="K195" s="1">
        <f>IF(E195="lojas",D195,0)</f>
        <v>0</v>
      </c>
      <c r="U195" s="1">
        <f t="shared" ref="U195:U250" si="46">IF(E195="dominios",D195,0)</f>
        <v>0</v>
      </c>
    </row>
    <row r="196" spans="11:21">
      <c r="K196" s="1">
        <f>IF(E196="lojas",D196,0)</f>
        <v>0</v>
      </c>
      <c r="U196" s="1">
        <f t="shared" si="46"/>
        <v>0</v>
      </c>
    </row>
    <row r="197" spans="11:21">
      <c r="K197" s="1">
        <f>IF(E197="lojas",D197,0)</f>
        <v>0</v>
      </c>
      <c r="U197" s="1">
        <f t="shared" si="46"/>
        <v>0</v>
      </c>
    </row>
    <row r="198" spans="11:21">
      <c r="K198" s="1">
        <f>IF(E198="lojas",D198,0)</f>
        <v>0</v>
      </c>
      <c r="U198" s="1">
        <f t="shared" si="46"/>
        <v>0</v>
      </c>
    </row>
    <row r="199" spans="11:21">
      <c r="K199" s="1">
        <f>IF(E199="lojas",D199,0)</f>
        <v>0</v>
      </c>
      <c r="U199" s="1">
        <f t="shared" si="46"/>
        <v>0</v>
      </c>
    </row>
    <row r="200" spans="11:21">
      <c r="U200" s="1">
        <f t="shared" si="46"/>
        <v>0</v>
      </c>
    </row>
    <row r="201" spans="11:21">
      <c r="U201" s="1">
        <f t="shared" si="46"/>
        <v>0</v>
      </c>
    </row>
    <row r="202" spans="11:21">
      <c r="U202" s="1">
        <f t="shared" si="46"/>
        <v>0</v>
      </c>
    </row>
    <row r="203" spans="11:21">
      <c r="U203" s="1">
        <f t="shared" si="46"/>
        <v>0</v>
      </c>
    </row>
    <row r="204" spans="11:21">
      <c r="U204" s="1">
        <f t="shared" si="46"/>
        <v>0</v>
      </c>
    </row>
    <row r="205" spans="11:21">
      <c r="U205" s="1">
        <f t="shared" si="46"/>
        <v>0</v>
      </c>
    </row>
    <row r="206" spans="11:21">
      <c r="U206" s="1">
        <f t="shared" si="46"/>
        <v>0</v>
      </c>
    </row>
    <row r="207" spans="11:21">
      <c r="U207" s="1">
        <f t="shared" si="46"/>
        <v>0</v>
      </c>
    </row>
    <row r="208" spans="11:21">
      <c r="U208" s="1">
        <f t="shared" si="46"/>
        <v>0</v>
      </c>
    </row>
    <row r="209" spans="21:21">
      <c r="U209" s="1">
        <f t="shared" si="46"/>
        <v>0</v>
      </c>
    </row>
    <row r="210" spans="21:21">
      <c r="U210" s="1">
        <f t="shared" si="46"/>
        <v>0</v>
      </c>
    </row>
    <row r="211" spans="21:21">
      <c r="U211" s="1">
        <f t="shared" si="46"/>
        <v>0</v>
      </c>
    </row>
    <row r="212" spans="21:21">
      <c r="U212" s="1">
        <f t="shared" si="46"/>
        <v>0</v>
      </c>
    </row>
    <row r="213" spans="21:21">
      <c r="U213" s="1">
        <f t="shared" si="46"/>
        <v>0</v>
      </c>
    </row>
    <row r="214" spans="21:21">
      <c r="U214" s="1">
        <f t="shared" si="46"/>
        <v>0</v>
      </c>
    </row>
    <row r="215" spans="21:21">
      <c r="U215" s="1">
        <f t="shared" si="46"/>
        <v>0</v>
      </c>
    </row>
    <row r="216" spans="21:21">
      <c r="U216" s="1">
        <f t="shared" si="46"/>
        <v>0</v>
      </c>
    </row>
    <row r="217" spans="21:21">
      <c r="U217" s="1">
        <f t="shared" si="46"/>
        <v>0</v>
      </c>
    </row>
    <row r="218" spans="21:21">
      <c r="U218" s="1">
        <f t="shared" si="46"/>
        <v>0</v>
      </c>
    </row>
    <row r="219" spans="21:21">
      <c r="U219" s="1">
        <f t="shared" si="46"/>
        <v>0</v>
      </c>
    </row>
    <row r="220" spans="21:21">
      <c r="U220" s="1">
        <f t="shared" si="46"/>
        <v>0</v>
      </c>
    </row>
    <row r="221" spans="21:21">
      <c r="U221" s="1">
        <f t="shared" si="46"/>
        <v>0</v>
      </c>
    </row>
    <row r="222" spans="21:21">
      <c r="U222" s="1">
        <f t="shared" si="46"/>
        <v>0</v>
      </c>
    </row>
    <row r="223" spans="21:21">
      <c r="U223" s="1">
        <f t="shared" si="46"/>
        <v>0</v>
      </c>
    </row>
    <row r="224" spans="21:21">
      <c r="U224" s="1">
        <f t="shared" si="46"/>
        <v>0</v>
      </c>
    </row>
    <row r="225" spans="21:21">
      <c r="U225" s="1">
        <f t="shared" si="46"/>
        <v>0</v>
      </c>
    </row>
    <row r="226" spans="21:21">
      <c r="U226" s="1">
        <f t="shared" si="46"/>
        <v>0</v>
      </c>
    </row>
    <row r="227" spans="21:21">
      <c r="U227" s="1">
        <f t="shared" si="46"/>
        <v>0</v>
      </c>
    </row>
    <row r="228" spans="21:21">
      <c r="U228" s="1">
        <f t="shared" si="46"/>
        <v>0</v>
      </c>
    </row>
    <row r="229" spans="21:21">
      <c r="U229" s="1">
        <f t="shared" si="46"/>
        <v>0</v>
      </c>
    </row>
    <row r="230" spans="21:21">
      <c r="U230" s="1">
        <f t="shared" si="46"/>
        <v>0</v>
      </c>
    </row>
    <row r="231" spans="21:21">
      <c r="U231" s="1">
        <f t="shared" si="46"/>
        <v>0</v>
      </c>
    </row>
    <row r="232" spans="21:21">
      <c r="U232" s="1">
        <f t="shared" si="46"/>
        <v>0</v>
      </c>
    </row>
    <row r="233" spans="21:21">
      <c r="U233" s="1">
        <f t="shared" si="46"/>
        <v>0</v>
      </c>
    </row>
    <row r="234" spans="21:21">
      <c r="U234" s="1">
        <f t="shared" si="46"/>
        <v>0</v>
      </c>
    </row>
    <row r="235" spans="21:21">
      <c r="U235" s="1">
        <f t="shared" si="46"/>
        <v>0</v>
      </c>
    </row>
    <row r="236" spans="21:21">
      <c r="U236" s="1">
        <f t="shared" si="46"/>
        <v>0</v>
      </c>
    </row>
    <row r="237" spans="21:21">
      <c r="U237" s="1">
        <f t="shared" si="46"/>
        <v>0</v>
      </c>
    </row>
    <row r="238" spans="21:21">
      <c r="U238" s="1">
        <f t="shared" si="46"/>
        <v>0</v>
      </c>
    </row>
    <row r="239" spans="21:21">
      <c r="U239" s="1">
        <f t="shared" si="46"/>
        <v>0</v>
      </c>
    </row>
    <row r="240" spans="21:21">
      <c r="U240" s="1">
        <f t="shared" si="46"/>
        <v>0</v>
      </c>
    </row>
    <row r="241" spans="21:21">
      <c r="U241" s="1">
        <f t="shared" si="46"/>
        <v>0</v>
      </c>
    </row>
    <row r="242" spans="21:21">
      <c r="U242" s="1">
        <f t="shared" si="46"/>
        <v>0</v>
      </c>
    </row>
    <row r="243" spans="21:21">
      <c r="U243" s="1">
        <f t="shared" si="46"/>
        <v>0</v>
      </c>
    </row>
    <row r="244" spans="21:21">
      <c r="U244" s="1">
        <f t="shared" si="46"/>
        <v>0</v>
      </c>
    </row>
    <row r="245" spans="21:21">
      <c r="U245" s="1">
        <f t="shared" si="46"/>
        <v>0</v>
      </c>
    </row>
    <row r="246" spans="21:21">
      <c r="U246" s="1">
        <f t="shared" si="46"/>
        <v>0</v>
      </c>
    </row>
    <row r="247" spans="21:21">
      <c r="U247" s="1">
        <f t="shared" si="46"/>
        <v>0</v>
      </c>
    </row>
    <row r="248" spans="21:21">
      <c r="U248" s="1">
        <f t="shared" si="46"/>
        <v>0</v>
      </c>
    </row>
    <row r="249" spans="21:21">
      <c r="U249" s="1">
        <f t="shared" si="46"/>
        <v>0</v>
      </c>
    </row>
    <row r="250" spans="21:21">
      <c r="U250" s="1">
        <f t="shared" si="46"/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250"/>
  <sheetViews>
    <sheetView tabSelected="1" topLeftCell="A82" workbookViewId="0">
      <selection activeCell="A111" sqref="A111"/>
    </sheetView>
  </sheetViews>
  <sheetFormatPr defaultRowHeight="15"/>
  <cols>
    <col min="2" max="2" width="9.5703125" bestFit="1" customWidth="1"/>
    <col min="4" max="4" width="10.5703125" bestFit="1" customWidth="1"/>
    <col min="7" max="7" width="13.5703125" customWidth="1"/>
    <col min="8" max="8" width="12.140625" bestFit="1" customWidth="1"/>
    <col min="9" max="9" width="13.5703125" bestFit="1" customWidth="1"/>
    <col min="10" max="10" width="9.28515625" bestFit="1" customWidth="1"/>
    <col min="11" max="11" width="10.5703125" bestFit="1" customWidth="1"/>
    <col min="12" max="12" width="8.5703125" customWidth="1"/>
    <col min="13" max="13" width="7.7109375" customWidth="1"/>
    <col min="14" max="14" width="11" customWidth="1"/>
    <col min="15" max="16" width="9.5703125" bestFit="1" customWidth="1"/>
    <col min="17" max="17" width="10.140625" bestFit="1" customWidth="1"/>
    <col min="18" max="18" width="9.5703125" bestFit="1" customWidth="1"/>
  </cols>
  <sheetData>
    <row r="1" spans="1:22">
      <c r="A1" t="s">
        <v>16</v>
      </c>
      <c r="B1" s="2" t="s">
        <v>0</v>
      </c>
      <c r="C1" s="3" t="s">
        <v>2</v>
      </c>
      <c r="D1" s="2" t="s">
        <v>1</v>
      </c>
      <c r="E1" s="3" t="s">
        <v>2</v>
      </c>
      <c r="F1" t="s">
        <v>4</v>
      </c>
      <c r="G1" s="24" t="s">
        <v>17</v>
      </c>
      <c r="H1" s="24"/>
      <c r="I1" s="6" t="s">
        <v>3</v>
      </c>
      <c r="K1" t="s">
        <v>20</v>
      </c>
      <c r="L1" t="s">
        <v>19</v>
      </c>
      <c r="M1" t="s">
        <v>21</v>
      </c>
      <c r="N1" t="s">
        <v>7</v>
      </c>
      <c r="O1" t="s">
        <v>6</v>
      </c>
      <c r="P1" t="s">
        <v>5</v>
      </c>
      <c r="Q1" t="s">
        <v>13</v>
      </c>
      <c r="R1" t="s">
        <v>8</v>
      </c>
      <c r="S1" t="s">
        <v>33</v>
      </c>
      <c r="T1" t="s">
        <v>25</v>
      </c>
      <c r="U1" t="s">
        <v>56</v>
      </c>
      <c r="V1" t="s">
        <v>126</v>
      </c>
    </row>
    <row r="2" spans="1:22">
      <c r="A2" s="5">
        <v>40057</v>
      </c>
      <c r="B2" s="4">
        <v>0</v>
      </c>
      <c r="D2" s="1">
        <v>26.9</v>
      </c>
      <c r="E2" t="s">
        <v>20</v>
      </c>
      <c r="F2" t="s">
        <v>5</v>
      </c>
      <c r="G2" s="6" t="s">
        <v>1</v>
      </c>
      <c r="H2" s="6" t="s">
        <v>0</v>
      </c>
      <c r="I2" s="6"/>
      <c r="K2" s="1">
        <f>IF(E2="lojas",D2,0)</f>
        <v>26.9</v>
      </c>
      <c r="L2" s="1">
        <f>IF(E2="lanhouse",D2,0)</f>
        <v>0</v>
      </c>
      <c r="M2" s="1">
        <f>IF(E2="celular",D2,0)</f>
        <v>0</v>
      </c>
      <c r="N2" s="1">
        <f>IF(F2="caixa",D2,0)</f>
        <v>0</v>
      </c>
      <c r="O2" s="1">
        <f>IF(F2="bb",D2,0)</f>
        <v>0</v>
      </c>
      <c r="P2" s="1">
        <f>IF(F2="bradesco",D2,0)</f>
        <v>26.9</v>
      </c>
      <c r="Q2" s="1">
        <f>IF(F2="banco real",D2,0)</f>
        <v>0</v>
      </c>
      <c r="R2" s="1">
        <f>IF(F2="itau",D2,0)</f>
        <v>0</v>
      </c>
      <c r="S2" s="1">
        <f>IF(F2="pseg",D2,0)</f>
        <v>0</v>
      </c>
      <c r="T2" s="1">
        <f>IF(C2="pessoal",B2,0)</f>
        <v>0</v>
      </c>
      <c r="U2" s="1">
        <f>IF(E2="dominios",D2,0)</f>
        <v>0</v>
      </c>
      <c r="V2" s="1">
        <f>IF(C2="publicidade",B2,0)</f>
        <v>0</v>
      </c>
    </row>
    <row r="3" spans="1:22" ht="15.75">
      <c r="A3" s="5">
        <v>40057</v>
      </c>
      <c r="B3" s="4"/>
      <c r="D3" s="1">
        <v>24.9</v>
      </c>
      <c r="E3" t="s">
        <v>20</v>
      </c>
      <c r="F3" t="s">
        <v>5</v>
      </c>
      <c r="G3" s="8">
        <f>SUM(D2:D180)</f>
        <v>3608.9100000000039</v>
      </c>
      <c r="H3" s="7">
        <f>SUM(B2:B180)</f>
        <v>220</v>
      </c>
      <c r="I3" s="12">
        <f>SUM(G3-H3)</f>
        <v>3388.9100000000039</v>
      </c>
      <c r="K3" s="1">
        <f t="shared" ref="K3:K66" si="0">IF(E3="lojas",D3,0)</f>
        <v>24.9</v>
      </c>
      <c r="L3" s="1">
        <f>IF(E3="lanhouse",D3,0)</f>
        <v>0</v>
      </c>
      <c r="M3" s="1">
        <f>IF(E3="celular",D3,0)</f>
        <v>0</v>
      </c>
      <c r="N3" s="1">
        <f t="shared" ref="N3:N66" si="1">IF(F3="caixa",D3,0)</f>
        <v>0</v>
      </c>
      <c r="O3" s="1">
        <f>IF(F3="bb",D3,0)</f>
        <v>0</v>
      </c>
      <c r="P3" s="1">
        <f t="shared" ref="P3:P66" si="2">IF(F3="bradesco",D3,0)</f>
        <v>24.9</v>
      </c>
      <c r="Q3" s="1">
        <f t="shared" ref="Q3:Q66" si="3">IF(F3="banco real",D3,0)</f>
        <v>0</v>
      </c>
      <c r="R3" s="1">
        <f t="shared" ref="R3:R66" si="4">IF(F3="itau",D3,0)</f>
        <v>0</v>
      </c>
      <c r="S3" s="1">
        <f t="shared" ref="S3:S66" si="5">IF(F3="pseg",D3,0)</f>
        <v>0</v>
      </c>
      <c r="T3" s="1">
        <f t="shared" ref="T3:T66" si="6">IF(C3="pessoal",B3,0)</f>
        <v>0</v>
      </c>
      <c r="U3" s="1">
        <f t="shared" ref="U3:U66" si="7">IF(E3="dominios",D3,0)</f>
        <v>0</v>
      </c>
      <c r="V3" s="1">
        <f t="shared" ref="V3:V66" si="8">IF(C3="publicidade",B3,0)</f>
        <v>0</v>
      </c>
    </row>
    <row r="4" spans="1:22">
      <c r="A4" s="5">
        <v>40057</v>
      </c>
      <c r="B4" s="1"/>
      <c r="D4" s="1">
        <v>49.8</v>
      </c>
      <c r="E4" t="s">
        <v>20</v>
      </c>
      <c r="F4" t="s">
        <v>582</v>
      </c>
      <c r="H4" t="s">
        <v>1</v>
      </c>
      <c r="I4" t="s">
        <v>0</v>
      </c>
      <c r="K4" s="1">
        <f t="shared" si="0"/>
        <v>49.8</v>
      </c>
      <c r="L4" s="1">
        <f t="shared" ref="L4:L64" si="9">IF(G4="lanhouse",D4,0)</f>
        <v>0</v>
      </c>
      <c r="M4" s="1">
        <f t="shared" ref="M4:M64" si="10">IF(G4="celular",D4,0)</f>
        <v>0</v>
      </c>
      <c r="N4" s="1">
        <f t="shared" si="1"/>
        <v>0</v>
      </c>
      <c r="O4" s="1">
        <f t="shared" ref="O4:O66" si="11">IF(F4="bb",D4,0)</f>
        <v>0</v>
      </c>
      <c r="P4" s="1">
        <f t="shared" si="2"/>
        <v>0</v>
      </c>
      <c r="Q4" s="1">
        <f t="shared" si="3"/>
        <v>0</v>
      </c>
      <c r="R4" s="1">
        <f t="shared" si="4"/>
        <v>0</v>
      </c>
      <c r="S4" s="1">
        <f t="shared" si="5"/>
        <v>0</v>
      </c>
      <c r="T4" s="1">
        <f t="shared" si="6"/>
        <v>0</v>
      </c>
      <c r="U4" s="1">
        <f t="shared" si="7"/>
        <v>0</v>
      </c>
      <c r="V4" s="1">
        <f t="shared" si="8"/>
        <v>0</v>
      </c>
    </row>
    <row r="5" spans="1:22">
      <c r="A5" s="5">
        <v>40058</v>
      </c>
      <c r="B5" s="1"/>
      <c r="D5" s="1">
        <v>24.9</v>
      </c>
      <c r="E5" t="s">
        <v>20</v>
      </c>
      <c r="F5" t="s">
        <v>5</v>
      </c>
      <c r="G5" t="s">
        <v>384</v>
      </c>
      <c r="H5" s="11">
        <f>SUM(L2:L180)</f>
        <v>0</v>
      </c>
      <c r="J5" s="17" t="s">
        <v>19</v>
      </c>
      <c r="K5" s="1">
        <f t="shared" si="0"/>
        <v>24.9</v>
      </c>
      <c r="L5" s="1">
        <f t="shared" si="9"/>
        <v>0</v>
      </c>
      <c r="M5" s="1">
        <f t="shared" si="10"/>
        <v>0</v>
      </c>
      <c r="N5" s="1">
        <f t="shared" si="1"/>
        <v>0</v>
      </c>
      <c r="O5" s="1">
        <f t="shared" si="11"/>
        <v>0</v>
      </c>
      <c r="P5" s="1">
        <f t="shared" si="2"/>
        <v>24.9</v>
      </c>
      <c r="Q5" s="1">
        <f t="shared" si="3"/>
        <v>0</v>
      </c>
      <c r="R5" s="1">
        <f t="shared" si="4"/>
        <v>0</v>
      </c>
      <c r="S5" s="1">
        <f t="shared" si="5"/>
        <v>0</v>
      </c>
      <c r="T5" s="1">
        <f t="shared" si="6"/>
        <v>0</v>
      </c>
      <c r="U5" s="1">
        <f t="shared" si="7"/>
        <v>0</v>
      </c>
      <c r="V5" s="1">
        <f t="shared" si="8"/>
        <v>0</v>
      </c>
    </row>
    <row r="6" spans="1:22">
      <c r="A6" s="5">
        <v>40058</v>
      </c>
      <c r="B6" s="1"/>
      <c r="D6" s="1">
        <v>9.9</v>
      </c>
      <c r="E6" t="s">
        <v>20</v>
      </c>
      <c r="F6" t="s">
        <v>8</v>
      </c>
      <c r="G6" t="s">
        <v>279</v>
      </c>
      <c r="H6" s="10">
        <f>SUM(K2:K180)</f>
        <v>3236.5100000000039</v>
      </c>
      <c r="J6" s="18" t="s">
        <v>20</v>
      </c>
      <c r="K6" s="1">
        <f t="shared" si="0"/>
        <v>9.9</v>
      </c>
      <c r="L6" s="1">
        <f t="shared" si="9"/>
        <v>0</v>
      </c>
      <c r="M6" s="1">
        <f t="shared" si="10"/>
        <v>0</v>
      </c>
      <c r="N6" s="1">
        <f t="shared" si="1"/>
        <v>0</v>
      </c>
      <c r="O6" s="1">
        <f t="shared" si="11"/>
        <v>0</v>
      </c>
      <c r="P6" s="1">
        <f t="shared" si="2"/>
        <v>0</v>
      </c>
      <c r="Q6" s="1">
        <f t="shared" si="3"/>
        <v>0</v>
      </c>
      <c r="R6" s="1">
        <f t="shared" si="4"/>
        <v>9.9</v>
      </c>
      <c r="S6" s="1">
        <f t="shared" si="5"/>
        <v>0</v>
      </c>
      <c r="T6" s="1">
        <f t="shared" si="6"/>
        <v>0</v>
      </c>
      <c r="U6" s="1">
        <f t="shared" si="7"/>
        <v>0</v>
      </c>
      <c r="V6" s="1">
        <f t="shared" si="8"/>
        <v>0</v>
      </c>
    </row>
    <row r="7" spans="1:22">
      <c r="A7" s="5">
        <v>40058</v>
      </c>
      <c r="B7" s="1"/>
      <c r="D7" s="1">
        <v>24.9</v>
      </c>
      <c r="E7" t="s">
        <v>20</v>
      </c>
      <c r="F7" t="s">
        <v>7</v>
      </c>
      <c r="G7" t="s">
        <v>474</v>
      </c>
      <c r="H7" s="1">
        <f>SUM(M2:M180)</f>
        <v>0</v>
      </c>
      <c r="J7" t="s">
        <v>21</v>
      </c>
      <c r="K7" s="1">
        <f t="shared" si="0"/>
        <v>24.9</v>
      </c>
      <c r="L7" s="1">
        <f t="shared" si="9"/>
        <v>0</v>
      </c>
      <c r="M7" s="1">
        <f t="shared" si="10"/>
        <v>0</v>
      </c>
      <c r="N7" s="1">
        <f t="shared" si="1"/>
        <v>24.9</v>
      </c>
      <c r="O7" s="1">
        <f t="shared" si="11"/>
        <v>0</v>
      </c>
      <c r="P7" s="1">
        <f t="shared" si="2"/>
        <v>0</v>
      </c>
      <c r="Q7" s="1">
        <f t="shared" si="3"/>
        <v>0</v>
      </c>
      <c r="R7" s="1">
        <f t="shared" si="4"/>
        <v>0</v>
      </c>
      <c r="S7" s="1">
        <f t="shared" si="5"/>
        <v>0</v>
      </c>
      <c r="T7" s="1">
        <f t="shared" si="6"/>
        <v>0</v>
      </c>
      <c r="U7" s="1">
        <f t="shared" si="7"/>
        <v>0</v>
      </c>
      <c r="V7" s="1">
        <f t="shared" si="8"/>
        <v>0</v>
      </c>
    </row>
    <row r="8" spans="1:22">
      <c r="A8" s="5">
        <v>40058</v>
      </c>
      <c r="B8" s="1"/>
      <c r="D8" s="1">
        <v>19.899999999999999</v>
      </c>
      <c r="E8" t="s">
        <v>20</v>
      </c>
      <c r="F8" t="s">
        <v>8</v>
      </c>
      <c r="G8" t="s">
        <v>595</v>
      </c>
      <c r="H8" s="14">
        <f>SUM(U2:U180)</f>
        <v>239.9</v>
      </c>
      <c r="J8" s="19" t="s">
        <v>56</v>
      </c>
      <c r="K8" s="1">
        <f t="shared" si="0"/>
        <v>19.899999999999999</v>
      </c>
      <c r="L8" s="1">
        <f t="shared" si="9"/>
        <v>0</v>
      </c>
      <c r="M8" s="1">
        <f t="shared" si="10"/>
        <v>0</v>
      </c>
      <c r="N8" s="1">
        <f t="shared" si="1"/>
        <v>0</v>
      </c>
      <c r="O8" s="1">
        <f t="shared" si="11"/>
        <v>0</v>
      </c>
      <c r="P8" s="1">
        <f t="shared" si="2"/>
        <v>0</v>
      </c>
      <c r="Q8" s="1">
        <f t="shared" si="3"/>
        <v>0</v>
      </c>
      <c r="R8" s="1">
        <f t="shared" si="4"/>
        <v>19.899999999999999</v>
      </c>
      <c r="S8" s="1">
        <f t="shared" si="5"/>
        <v>0</v>
      </c>
      <c r="T8" s="1">
        <f t="shared" si="6"/>
        <v>0</v>
      </c>
      <c r="U8" s="1">
        <f t="shared" si="7"/>
        <v>0</v>
      </c>
      <c r="V8" s="1">
        <f t="shared" si="8"/>
        <v>0</v>
      </c>
    </row>
    <row r="9" spans="1:22">
      <c r="A9" s="5">
        <v>40059</v>
      </c>
      <c r="B9" s="4"/>
      <c r="D9" s="1">
        <v>24.9</v>
      </c>
      <c r="E9" t="s">
        <v>20</v>
      </c>
      <c r="F9" t="s">
        <v>7</v>
      </c>
      <c r="G9" t="s">
        <v>596</v>
      </c>
      <c r="J9" t="s">
        <v>25</v>
      </c>
      <c r="K9" s="1">
        <f t="shared" si="0"/>
        <v>24.9</v>
      </c>
      <c r="L9" s="1">
        <f t="shared" si="9"/>
        <v>0</v>
      </c>
      <c r="M9" s="1">
        <f t="shared" si="10"/>
        <v>0</v>
      </c>
      <c r="N9" s="1">
        <f t="shared" si="1"/>
        <v>24.9</v>
      </c>
      <c r="O9" s="1">
        <f t="shared" si="11"/>
        <v>0</v>
      </c>
      <c r="P9" s="1">
        <f t="shared" si="2"/>
        <v>0</v>
      </c>
      <c r="Q9" s="1">
        <f t="shared" si="3"/>
        <v>0</v>
      </c>
      <c r="R9" s="1">
        <f t="shared" si="4"/>
        <v>0</v>
      </c>
      <c r="S9" s="1">
        <f t="shared" si="5"/>
        <v>0</v>
      </c>
      <c r="T9" s="1">
        <f t="shared" si="6"/>
        <v>0</v>
      </c>
      <c r="U9" s="1">
        <f t="shared" si="7"/>
        <v>0</v>
      </c>
      <c r="V9" s="1">
        <f t="shared" si="8"/>
        <v>0</v>
      </c>
    </row>
    <row r="10" spans="1:22">
      <c r="A10" s="5">
        <v>40058</v>
      </c>
      <c r="B10" s="4"/>
      <c r="D10" s="1">
        <v>84.9</v>
      </c>
      <c r="E10" t="s">
        <v>20</v>
      </c>
      <c r="F10" t="s">
        <v>6</v>
      </c>
      <c r="G10" t="s">
        <v>185</v>
      </c>
      <c r="H10" t="s">
        <v>7</v>
      </c>
      <c r="I10" s="13">
        <f>SUM(N2:N180)</f>
        <v>643.39999999999986</v>
      </c>
      <c r="K10" s="1">
        <f t="shared" si="0"/>
        <v>84.9</v>
      </c>
      <c r="L10" s="1">
        <f t="shared" si="9"/>
        <v>0</v>
      </c>
      <c r="M10" s="1">
        <f t="shared" si="10"/>
        <v>0</v>
      </c>
      <c r="N10" s="1">
        <f t="shared" si="1"/>
        <v>0</v>
      </c>
      <c r="O10" s="1">
        <f t="shared" si="11"/>
        <v>84.9</v>
      </c>
      <c r="P10" s="1">
        <f t="shared" si="2"/>
        <v>0</v>
      </c>
      <c r="Q10" s="1">
        <f t="shared" si="3"/>
        <v>0</v>
      </c>
      <c r="R10" s="1">
        <f t="shared" si="4"/>
        <v>0</v>
      </c>
      <c r="S10" s="1">
        <f t="shared" si="5"/>
        <v>0</v>
      </c>
      <c r="T10" s="1">
        <f t="shared" si="6"/>
        <v>0</v>
      </c>
      <c r="U10" s="1">
        <f t="shared" si="7"/>
        <v>0</v>
      </c>
      <c r="V10" s="1">
        <f t="shared" si="8"/>
        <v>0</v>
      </c>
    </row>
    <row r="11" spans="1:22">
      <c r="A11" s="5">
        <v>40059</v>
      </c>
      <c r="B11" s="1"/>
      <c r="D11" s="1">
        <v>24.9</v>
      </c>
      <c r="E11" t="s">
        <v>20</v>
      </c>
      <c r="F11" t="s">
        <v>5</v>
      </c>
      <c r="G11" t="s">
        <v>189</v>
      </c>
      <c r="H11" t="s">
        <v>6</v>
      </c>
      <c r="I11" s="13">
        <f>SUM(O2:O180)</f>
        <v>652.20999999999981</v>
      </c>
      <c r="K11" s="1">
        <f t="shared" si="0"/>
        <v>24.9</v>
      </c>
      <c r="L11" s="1">
        <f t="shared" si="9"/>
        <v>0</v>
      </c>
      <c r="M11" s="1">
        <f t="shared" si="10"/>
        <v>0</v>
      </c>
      <c r="N11" s="1">
        <f t="shared" si="1"/>
        <v>0</v>
      </c>
      <c r="O11" s="1">
        <f t="shared" si="11"/>
        <v>0</v>
      </c>
      <c r="P11" s="1">
        <f t="shared" si="2"/>
        <v>24.9</v>
      </c>
      <c r="Q11" s="1">
        <f t="shared" si="3"/>
        <v>0</v>
      </c>
      <c r="R11" s="1">
        <f t="shared" si="4"/>
        <v>0</v>
      </c>
      <c r="S11" s="1">
        <f t="shared" si="5"/>
        <v>0</v>
      </c>
      <c r="T11" s="1">
        <f t="shared" si="6"/>
        <v>0</v>
      </c>
      <c r="U11" s="1">
        <f t="shared" si="7"/>
        <v>0</v>
      </c>
      <c r="V11" s="1">
        <f t="shared" si="8"/>
        <v>0</v>
      </c>
    </row>
    <row r="12" spans="1:22">
      <c r="A12" s="5">
        <v>40059</v>
      </c>
      <c r="B12" s="1"/>
      <c r="D12" s="1">
        <v>24.9</v>
      </c>
      <c r="E12" t="s">
        <v>20</v>
      </c>
      <c r="F12" t="s">
        <v>6</v>
      </c>
      <c r="G12" t="s">
        <v>80</v>
      </c>
      <c r="H12" t="s">
        <v>5</v>
      </c>
      <c r="I12" s="13">
        <f>SUM(P2:P80)</f>
        <v>584.99999999999989</v>
      </c>
      <c r="K12" s="1">
        <f t="shared" si="0"/>
        <v>24.9</v>
      </c>
      <c r="L12" s="1">
        <f t="shared" si="9"/>
        <v>0</v>
      </c>
      <c r="M12" s="1">
        <f t="shared" si="10"/>
        <v>0</v>
      </c>
      <c r="N12" s="1">
        <f t="shared" si="1"/>
        <v>0</v>
      </c>
      <c r="O12" s="1">
        <f t="shared" si="11"/>
        <v>24.9</v>
      </c>
      <c r="P12" s="1">
        <f t="shared" si="2"/>
        <v>0</v>
      </c>
      <c r="Q12" s="1">
        <f t="shared" si="3"/>
        <v>0</v>
      </c>
      <c r="R12" s="1">
        <f t="shared" si="4"/>
        <v>0</v>
      </c>
      <c r="S12" s="1">
        <f t="shared" si="5"/>
        <v>0</v>
      </c>
      <c r="T12" s="1">
        <f t="shared" si="6"/>
        <v>0</v>
      </c>
      <c r="U12" s="1">
        <f t="shared" si="7"/>
        <v>0</v>
      </c>
      <c r="V12" s="1">
        <f t="shared" si="8"/>
        <v>0</v>
      </c>
    </row>
    <row r="13" spans="1:22">
      <c r="A13" s="5">
        <v>40058</v>
      </c>
      <c r="B13" s="1"/>
      <c r="D13" s="1">
        <v>25</v>
      </c>
      <c r="E13" t="s">
        <v>20</v>
      </c>
      <c r="F13" t="s">
        <v>6</v>
      </c>
      <c r="G13" t="s">
        <v>258</v>
      </c>
      <c r="H13" t="s">
        <v>13</v>
      </c>
      <c r="I13" s="13">
        <f>SUM(Q2:Q189)</f>
        <v>139.6</v>
      </c>
      <c r="K13" s="1">
        <f t="shared" si="0"/>
        <v>25</v>
      </c>
      <c r="L13" s="1">
        <f t="shared" si="9"/>
        <v>0</v>
      </c>
      <c r="M13" s="1">
        <f t="shared" si="10"/>
        <v>0</v>
      </c>
      <c r="N13" s="1">
        <f t="shared" si="1"/>
        <v>0</v>
      </c>
      <c r="O13" s="1">
        <f t="shared" si="11"/>
        <v>25</v>
      </c>
      <c r="P13" s="1">
        <f t="shared" si="2"/>
        <v>0</v>
      </c>
      <c r="Q13" s="1">
        <f t="shared" si="3"/>
        <v>0</v>
      </c>
      <c r="R13" s="1">
        <f t="shared" si="4"/>
        <v>0</v>
      </c>
      <c r="S13" s="1">
        <f t="shared" si="5"/>
        <v>0</v>
      </c>
      <c r="T13" s="1">
        <f t="shared" si="6"/>
        <v>0</v>
      </c>
      <c r="U13" s="1">
        <f t="shared" si="7"/>
        <v>0</v>
      </c>
      <c r="V13" s="1">
        <f t="shared" si="8"/>
        <v>0</v>
      </c>
    </row>
    <row r="14" spans="1:22">
      <c r="A14" s="5">
        <v>40060</v>
      </c>
      <c r="B14" s="4"/>
      <c r="D14" s="1">
        <v>24.9</v>
      </c>
      <c r="E14" t="s">
        <v>20</v>
      </c>
      <c r="F14" t="s">
        <v>7</v>
      </c>
      <c r="G14" t="s">
        <v>275</v>
      </c>
      <c r="H14" t="s">
        <v>8</v>
      </c>
      <c r="I14" s="13">
        <f>SUM(R2:R189)</f>
        <v>747.69999999999993</v>
      </c>
      <c r="K14" s="1">
        <f t="shared" si="0"/>
        <v>24.9</v>
      </c>
      <c r="L14" s="1">
        <f t="shared" si="9"/>
        <v>0</v>
      </c>
      <c r="M14" s="1">
        <f t="shared" si="10"/>
        <v>0</v>
      </c>
      <c r="N14" s="1">
        <f t="shared" si="1"/>
        <v>24.9</v>
      </c>
      <c r="O14" s="1">
        <f t="shared" si="11"/>
        <v>0</v>
      </c>
      <c r="P14" s="1">
        <f t="shared" si="2"/>
        <v>0</v>
      </c>
      <c r="Q14" s="1">
        <f t="shared" si="3"/>
        <v>0</v>
      </c>
      <c r="R14" s="1">
        <f t="shared" si="4"/>
        <v>0</v>
      </c>
      <c r="S14" s="1">
        <f t="shared" si="5"/>
        <v>0</v>
      </c>
      <c r="T14" s="1">
        <f t="shared" si="6"/>
        <v>0</v>
      </c>
      <c r="U14" s="1">
        <f t="shared" si="7"/>
        <v>0</v>
      </c>
      <c r="V14" s="1">
        <f t="shared" si="8"/>
        <v>0</v>
      </c>
    </row>
    <row r="15" spans="1:22">
      <c r="A15" s="5">
        <v>40060</v>
      </c>
      <c r="B15" s="4"/>
      <c r="D15" s="1">
        <v>39.9</v>
      </c>
      <c r="E15" t="s">
        <v>56</v>
      </c>
      <c r="F15" t="s">
        <v>7</v>
      </c>
      <c r="G15" t="s">
        <v>275</v>
      </c>
      <c r="H15" t="s">
        <v>33</v>
      </c>
      <c r="I15" s="13">
        <f>SUM(S2:S199)</f>
        <v>450</v>
      </c>
      <c r="K15" s="1">
        <f t="shared" si="0"/>
        <v>0</v>
      </c>
      <c r="L15" s="1">
        <f t="shared" si="9"/>
        <v>0</v>
      </c>
      <c r="M15" s="1">
        <f t="shared" si="10"/>
        <v>0</v>
      </c>
      <c r="N15" s="1">
        <f t="shared" si="1"/>
        <v>39.9</v>
      </c>
      <c r="O15" s="1">
        <f t="shared" si="11"/>
        <v>0</v>
      </c>
      <c r="P15" s="1">
        <f t="shared" si="2"/>
        <v>0</v>
      </c>
      <c r="Q15" s="1">
        <f t="shared" si="3"/>
        <v>0</v>
      </c>
      <c r="R15" s="1">
        <f t="shared" si="4"/>
        <v>0</v>
      </c>
      <c r="S15" s="1">
        <f t="shared" si="5"/>
        <v>0</v>
      </c>
      <c r="T15" s="1">
        <f t="shared" si="6"/>
        <v>0</v>
      </c>
      <c r="U15" s="1">
        <f t="shared" si="7"/>
        <v>39.9</v>
      </c>
      <c r="V15" s="1">
        <f t="shared" si="8"/>
        <v>0</v>
      </c>
    </row>
    <row r="16" spans="1:22">
      <c r="A16" s="5">
        <v>40060</v>
      </c>
      <c r="B16" s="1"/>
      <c r="D16" s="1">
        <v>9.9</v>
      </c>
      <c r="E16" t="s">
        <v>20</v>
      </c>
      <c r="F16" t="s">
        <v>5</v>
      </c>
      <c r="G16" t="s">
        <v>323</v>
      </c>
      <c r="I16" s="13">
        <f>SUM(I10:I15)</f>
        <v>3217.9099999999994</v>
      </c>
      <c r="K16" s="1">
        <f t="shared" si="0"/>
        <v>9.9</v>
      </c>
      <c r="L16" s="1">
        <f t="shared" si="9"/>
        <v>0</v>
      </c>
      <c r="M16" s="1">
        <f t="shared" si="10"/>
        <v>0</v>
      </c>
      <c r="N16" s="1">
        <f t="shared" si="1"/>
        <v>0</v>
      </c>
      <c r="O16" s="1">
        <f t="shared" si="11"/>
        <v>0</v>
      </c>
      <c r="P16" s="1">
        <f t="shared" si="2"/>
        <v>9.9</v>
      </c>
      <c r="Q16" s="1">
        <f t="shared" si="3"/>
        <v>0</v>
      </c>
      <c r="R16" s="1">
        <f t="shared" si="4"/>
        <v>0</v>
      </c>
      <c r="S16" s="1">
        <f t="shared" si="5"/>
        <v>0</v>
      </c>
      <c r="T16" s="1">
        <f t="shared" si="6"/>
        <v>0</v>
      </c>
      <c r="U16" s="1">
        <f t="shared" si="7"/>
        <v>0</v>
      </c>
      <c r="V16" s="1">
        <f t="shared" si="8"/>
        <v>0</v>
      </c>
    </row>
    <row r="17" spans="1:22">
      <c r="A17" s="5">
        <v>40060</v>
      </c>
      <c r="B17" s="1"/>
      <c r="D17" s="1">
        <v>19.899999999999999</v>
      </c>
      <c r="E17" t="s">
        <v>20</v>
      </c>
      <c r="F17" t="s">
        <v>7</v>
      </c>
      <c r="G17" t="s">
        <v>597</v>
      </c>
      <c r="K17" s="1">
        <f t="shared" si="0"/>
        <v>19.899999999999999</v>
      </c>
      <c r="L17" s="1">
        <f t="shared" si="9"/>
        <v>0</v>
      </c>
      <c r="M17" s="1">
        <f t="shared" si="10"/>
        <v>0</v>
      </c>
      <c r="N17" s="1">
        <f t="shared" si="1"/>
        <v>19.899999999999999</v>
      </c>
      <c r="O17" s="1">
        <f t="shared" si="11"/>
        <v>0</v>
      </c>
      <c r="P17" s="1">
        <f t="shared" si="2"/>
        <v>0</v>
      </c>
      <c r="Q17" s="1">
        <f t="shared" si="3"/>
        <v>0</v>
      </c>
      <c r="R17" s="1">
        <f t="shared" si="4"/>
        <v>0</v>
      </c>
      <c r="S17" s="1">
        <f t="shared" si="5"/>
        <v>0</v>
      </c>
      <c r="T17" s="1">
        <f t="shared" si="6"/>
        <v>0</v>
      </c>
      <c r="U17" s="1">
        <f t="shared" si="7"/>
        <v>0</v>
      </c>
      <c r="V17" s="1">
        <f t="shared" si="8"/>
        <v>0</v>
      </c>
    </row>
    <row r="18" spans="1:22">
      <c r="A18" s="5">
        <v>40059</v>
      </c>
      <c r="B18" s="4"/>
      <c r="D18" s="1">
        <v>22.9</v>
      </c>
      <c r="E18" t="s">
        <v>20</v>
      </c>
      <c r="F18" t="s">
        <v>5</v>
      </c>
      <c r="G18" t="s">
        <v>137</v>
      </c>
      <c r="H18" t="s">
        <v>51</v>
      </c>
      <c r="I18" s="7">
        <f>SUM(T2:T151)</f>
        <v>0</v>
      </c>
      <c r="K18" s="1">
        <f t="shared" si="0"/>
        <v>22.9</v>
      </c>
      <c r="L18" s="1">
        <f t="shared" si="9"/>
        <v>0</v>
      </c>
      <c r="M18" s="1">
        <f t="shared" si="10"/>
        <v>0</v>
      </c>
      <c r="N18" s="1">
        <f t="shared" si="1"/>
        <v>0</v>
      </c>
      <c r="O18" s="1">
        <f t="shared" si="11"/>
        <v>0</v>
      </c>
      <c r="P18" s="1">
        <f t="shared" si="2"/>
        <v>22.9</v>
      </c>
      <c r="Q18" s="1">
        <f t="shared" si="3"/>
        <v>0</v>
      </c>
      <c r="R18" s="1">
        <f t="shared" si="4"/>
        <v>0</v>
      </c>
      <c r="S18" s="1">
        <f t="shared" si="5"/>
        <v>0</v>
      </c>
      <c r="T18" s="1">
        <f t="shared" si="6"/>
        <v>0</v>
      </c>
      <c r="U18" s="1">
        <f t="shared" si="7"/>
        <v>0</v>
      </c>
      <c r="V18" s="1">
        <f t="shared" si="8"/>
        <v>0</v>
      </c>
    </row>
    <row r="19" spans="1:22">
      <c r="A19" s="5">
        <v>40064</v>
      </c>
      <c r="B19" s="4"/>
      <c r="D19" s="1">
        <v>44.9</v>
      </c>
      <c r="E19" t="s">
        <v>20</v>
      </c>
      <c r="F19" t="s">
        <v>8</v>
      </c>
      <c r="G19" t="s">
        <v>213</v>
      </c>
      <c r="H19" t="s">
        <v>126</v>
      </c>
      <c r="I19" s="7">
        <f>SUM(V2:V180)</f>
        <v>0</v>
      </c>
      <c r="K19" s="1">
        <f t="shared" si="0"/>
        <v>44.9</v>
      </c>
      <c r="L19" s="1">
        <f t="shared" si="9"/>
        <v>0</v>
      </c>
      <c r="M19" s="1">
        <f t="shared" si="10"/>
        <v>0</v>
      </c>
      <c r="N19" s="1">
        <f t="shared" si="1"/>
        <v>0</v>
      </c>
      <c r="O19" s="1">
        <f t="shared" si="11"/>
        <v>0</v>
      </c>
      <c r="P19" s="1">
        <f t="shared" si="2"/>
        <v>0</v>
      </c>
      <c r="Q19" s="1">
        <f t="shared" si="3"/>
        <v>0</v>
      </c>
      <c r="R19" s="1">
        <f t="shared" si="4"/>
        <v>44.9</v>
      </c>
      <c r="S19" s="1">
        <f t="shared" si="5"/>
        <v>0</v>
      </c>
      <c r="T19" s="1">
        <f t="shared" si="6"/>
        <v>0</v>
      </c>
      <c r="U19" s="1">
        <f t="shared" si="7"/>
        <v>0</v>
      </c>
      <c r="V19" s="1">
        <f t="shared" si="8"/>
        <v>0</v>
      </c>
    </row>
    <row r="20" spans="1:22">
      <c r="A20" s="5">
        <v>40064</v>
      </c>
      <c r="B20" s="1"/>
      <c r="D20" s="1">
        <v>24.9</v>
      </c>
      <c r="E20" t="s">
        <v>20</v>
      </c>
      <c r="F20" t="s">
        <v>7</v>
      </c>
      <c r="G20" t="s">
        <v>517</v>
      </c>
      <c r="K20" s="1">
        <f t="shared" si="0"/>
        <v>24.9</v>
      </c>
      <c r="L20" s="1">
        <f t="shared" si="9"/>
        <v>0</v>
      </c>
      <c r="M20" s="1">
        <f t="shared" si="10"/>
        <v>0</v>
      </c>
      <c r="N20" s="1">
        <f t="shared" si="1"/>
        <v>24.9</v>
      </c>
      <c r="O20" s="1">
        <f t="shared" si="11"/>
        <v>0</v>
      </c>
      <c r="P20" s="1">
        <f t="shared" si="2"/>
        <v>0</v>
      </c>
      <c r="Q20" s="1">
        <f t="shared" si="3"/>
        <v>0</v>
      </c>
      <c r="R20" s="1">
        <f t="shared" si="4"/>
        <v>0</v>
      </c>
      <c r="S20" s="1">
        <f t="shared" si="5"/>
        <v>0</v>
      </c>
      <c r="T20" s="1">
        <f t="shared" si="6"/>
        <v>0</v>
      </c>
      <c r="U20" s="1">
        <f t="shared" si="7"/>
        <v>0</v>
      </c>
      <c r="V20" s="1">
        <f t="shared" si="8"/>
        <v>0</v>
      </c>
    </row>
    <row r="21" spans="1:22">
      <c r="A21" s="5">
        <v>40064</v>
      </c>
      <c r="B21" s="1"/>
      <c r="D21" s="1">
        <v>24.9</v>
      </c>
      <c r="E21" t="s">
        <v>20</v>
      </c>
      <c r="F21" t="s">
        <v>13</v>
      </c>
      <c r="G21" t="s">
        <v>148</v>
      </c>
      <c r="K21" s="1">
        <f t="shared" si="0"/>
        <v>24.9</v>
      </c>
      <c r="L21" s="1">
        <f t="shared" si="9"/>
        <v>0</v>
      </c>
      <c r="M21" s="1">
        <f t="shared" si="10"/>
        <v>0</v>
      </c>
      <c r="N21" s="1">
        <f t="shared" si="1"/>
        <v>0</v>
      </c>
      <c r="O21" s="1">
        <f t="shared" si="11"/>
        <v>0</v>
      </c>
      <c r="P21" s="1">
        <f t="shared" si="2"/>
        <v>0</v>
      </c>
      <c r="Q21" s="1">
        <f t="shared" si="3"/>
        <v>24.9</v>
      </c>
      <c r="R21" s="1">
        <f t="shared" si="4"/>
        <v>0</v>
      </c>
      <c r="S21" s="1">
        <f t="shared" si="5"/>
        <v>0</v>
      </c>
      <c r="T21" s="1">
        <f t="shared" si="6"/>
        <v>0</v>
      </c>
      <c r="U21" s="1">
        <f t="shared" si="7"/>
        <v>0</v>
      </c>
      <c r="V21" s="1">
        <f t="shared" si="8"/>
        <v>0</v>
      </c>
    </row>
    <row r="22" spans="1:22">
      <c r="A22" s="5">
        <v>40064</v>
      </c>
      <c r="B22" s="4">
        <v>60</v>
      </c>
      <c r="C22" t="s">
        <v>56</v>
      </c>
      <c r="D22" s="1">
        <v>24.9</v>
      </c>
      <c r="E22" t="s">
        <v>20</v>
      </c>
      <c r="F22" t="s">
        <v>13</v>
      </c>
      <c r="G22" t="s">
        <v>421</v>
      </c>
      <c r="K22" s="1">
        <f t="shared" si="0"/>
        <v>24.9</v>
      </c>
      <c r="L22" s="1">
        <f t="shared" si="9"/>
        <v>0</v>
      </c>
      <c r="M22" s="1">
        <f t="shared" si="10"/>
        <v>0</v>
      </c>
      <c r="N22" s="1">
        <f t="shared" si="1"/>
        <v>0</v>
      </c>
      <c r="O22" s="1">
        <f t="shared" si="11"/>
        <v>0</v>
      </c>
      <c r="P22" s="1">
        <f t="shared" si="2"/>
        <v>0</v>
      </c>
      <c r="Q22" s="1">
        <f t="shared" si="3"/>
        <v>24.9</v>
      </c>
      <c r="R22" s="1">
        <f t="shared" si="4"/>
        <v>0</v>
      </c>
      <c r="S22" s="1">
        <f t="shared" si="5"/>
        <v>0</v>
      </c>
      <c r="T22" s="1">
        <f t="shared" si="6"/>
        <v>0</v>
      </c>
      <c r="U22" s="1">
        <f t="shared" si="7"/>
        <v>0</v>
      </c>
      <c r="V22" s="1">
        <f t="shared" si="8"/>
        <v>0</v>
      </c>
    </row>
    <row r="23" spans="1:22">
      <c r="A23" s="5">
        <v>40064</v>
      </c>
      <c r="B23" s="4">
        <v>30</v>
      </c>
      <c r="C23" t="s">
        <v>56</v>
      </c>
      <c r="D23" s="1">
        <v>24.9</v>
      </c>
      <c r="E23" t="s">
        <v>20</v>
      </c>
      <c r="F23" t="s">
        <v>5</v>
      </c>
      <c r="G23" t="s">
        <v>543</v>
      </c>
      <c r="K23" s="1">
        <f t="shared" si="0"/>
        <v>24.9</v>
      </c>
      <c r="L23" s="1">
        <f t="shared" si="9"/>
        <v>0</v>
      </c>
      <c r="M23" s="1">
        <f t="shared" si="10"/>
        <v>0</v>
      </c>
      <c r="N23" s="1">
        <f t="shared" si="1"/>
        <v>0</v>
      </c>
      <c r="O23" s="1">
        <f t="shared" si="11"/>
        <v>0</v>
      </c>
      <c r="P23" s="1">
        <f t="shared" si="2"/>
        <v>24.9</v>
      </c>
      <c r="Q23" s="1">
        <f t="shared" si="3"/>
        <v>0</v>
      </c>
      <c r="R23" s="1">
        <f t="shared" si="4"/>
        <v>0</v>
      </c>
      <c r="S23" s="1">
        <f t="shared" si="5"/>
        <v>0</v>
      </c>
      <c r="T23" s="1">
        <f t="shared" si="6"/>
        <v>0</v>
      </c>
      <c r="U23" s="1">
        <f t="shared" si="7"/>
        <v>0</v>
      </c>
      <c r="V23" s="1">
        <f t="shared" si="8"/>
        <v>0</v>
      </c>
    </row>
    <row r="24" spans="1:22">
      <c r="A24" s="5">
        <v>40063</v>
      </c>
      <c r="B24" s="4"/>
      <c r="D24" s="1">
        <v>260</v>
      </c>
      <c r="E24" t="s">
        <v>20</v>
      </c>
      <c r="F24" t="s">
        <v>33</v>
      </c>
      <c r="G24" t="s">
        <v>33</v>
      </c>
      <c r="K24" s="1">
        <f t="shared" si="0"/>
        <v>260</v>
      </c>
      <c r="L24" s="1">
        <f t="shared" si="9"/>
        <v>0</v>
      </c>
      <c r="M24" s="1">
        <f t="shared" si="10"/>
        <v>0</v>
      </c>
      <c r="N24" s="1">
        <f t="shared" si="1"/>
        <v>0</v>
      </c>
      <c r="O24" s="1">
        <f t="shared" si="11"/>
        <v>0</v>
      </c>
      <c r="P24" s="1">
        <f t="shared" si="2"/>
        <v>0</v>
      </c>
      <c r="Q24" s="1">
        <f t="shared" si="3"/>
        <v>0</v>
      </c>
      <c r="R24" s="1">
        <f t="shared" si="4"/>
        <v>0</v>
      </c>
      <c r="S24" s="1">
        <f t="shared" si="5"/>
        <v>260</v>
      </c>
      <c r="T24" s="1">
        <f t="shared" si="6"/>
        <v>0</v>
      </c>
      <c r="U24" s="1">
        <f t="shared" si="7"/>
        <v>0</v>
      </c>
      <c r="V24" s="1">
        <f t="shared" si="8"/>
        <v>0</v>
      </c>
    </row>
    <row r="25" spans="1:22">
      <c r="A25" s="5">
        <v>40060</v>
      </c>
      <c r="B25" s="4"/>
      <c r="D25" s="1">
        <v>9.9</v>
      </c>
      <c r="E25" t="s">
        <v>20</v>
      </c>
      <c r="F25" t="s">
        <v>8</v>
      </c>
      <c r="G25" t="s">
        <v>145</v>
      </c>
      <c r="K25" s="1">
        <f t="shared" si="0"/>
        <v>9.9</v>
      </c>
      <c r="L25" s="1">
        <f t="shared" si="9"/>
        <v>0</v>
      </c>
      <c r="M25" s="1">
        <f t="shared" si="10"/>
        <v>0</v>
      </c>
      <c r="N25" s="1">
        <f t="shared" si="1"/>
        <v>0</v>
      </c>
      <c r="O25" s="1">
        <f t="shared" si="11"/>
        <v>0</v>
      </c>
      <c r="P25" s="1">
        <f t="shared" si="2"/>
        <v>0</v>
      </c>
      <c r="Q25" s="1">
        <f t="shared" si="3"/>
        <v>0</v>
      </c>
      <c r="R25" s="1">
        <f t="shared" si="4"/>
        <v>9.9</v>
      </c>
      <c r="S25" s="1">
        <f t="shared" si="5"/>
        <v>0</v>
      </c>
      <c r="T25" s="1">
        <f t="shared" si="6"/>
        <v>0</v>
      </c>
      <c r="U25" s="1">
        <f t="shared" si="7"/>
        <v>0</v>
      </c>
      <c r="V25" s="1">
        <f t="shared" si="8"/>
        <v>0</v>
      </c>
    </row>
    <row r="26" spans="1:22">
      <c r="A26" s="5">
        <v>40064</v>
      </c>
      <c r="B26" s="1"/>
      <c r="D26" s="1">
        <v>24.9</v>
      </c>
      <c r="E26" t="s">
        <v>20</v>
      </c>
      <c r="F26" t="s">
        <v>7</v>
      </c>
      <c r="G26" t="s">
        <v>310</v>
      </c>
      <c r="K26" s="1">
        <f t="shared" si="0"/>
        <v>24.9</v>
      </c>
      <c r="L26" s="1">
        <f t="shared" si="9"/>
        <v>0</v>
      </c>
      <c r="M26" s="1">
        <f t="shared" si="10"/>
        <v>0</v>
      </c>
      <c r="N26" s="1">
        <f t="shared" si="1"/>
        <v>24.9</v>
      </c>
      <c r="O26" s="1">
        <f t="shared" si="11"/>
        <v>0</v>
      </c>
      <c r="P26" s="1">
        <f t="shared" si="2"/>
        <v>0</v>
      </c>
      <c r="Q26" s="1">
        <f t="shared" si="3"/>
        <v>0</v>
      </c>
      <c r="R26" s="1">
        <f t="shared" si="4"/>
        <v>0</v>
      </c>
      <c r="S26" s="1">
        <f t="shared" si="5"/>
        <v>0</v>
      </c>
      <c r="T26" s="1">
        <f t="shared" si="6"/>
        <v>0</v>
      </c>
      <c r="U26" s="1">
        <f t="shared" si="7"/>
        <v>0</v>
      </c>
      <c r="V26" s="1">
        <f t="shared" si="8"/>
        <v>0</v>
      </c>
    </row>
    <row r="27" spans="1:22">
      <c r="A27" s="5">
        <v>40064</v>
      </c>
      <c r="B27" s="1"/>
      <c r="D27" s="1">
        <v>9.9</v>
      </c>
      <c r="E27" t="s">
        <v>20</v>
      </c>
      <c r="F27" t="s">
        <v>5</v>
      </c>
      <c r="G27" t="s">
        <v>472</v>
      </c>
      <c r="K27" s="1">
        <f t="shared" si="0"/>
        <v>9.9</v>
      </c>
      <c r="L27" s="1">
        <f t="shared" si="9"/>
        <v>0</v>
      </c>
      <c r="M27" s="1">
        <f t="shared" si="10"/>
        <v>0</v>
      </c>
      <c r="N27" s="1">
        <f t="shared" si="1"/>
        <v>0</v>
      </c>
      <c r="O27" s="1">
        <f t="shared" si="11"/>
        <v>0</v>
      </c>
      <c r="P27" s="1">
        <f t="shared" si="2"/>
        <v>9.9</v>
      </c>
      <c r="Q27" s="1">
        <f t="shared" si="3"/>
        <v>0</v>
      </c>
      <c r="R27" s="1">
        <f t="shared" si="4"/>
        <v>0</v>
      </c>
      <c r="S27" s="1">
        <f t="shared" si="5"/>
        <v>0</v>
      </c>
      <c r="T27" s="1">
        <f t="shared" si="6"/>
        <v>0</v>
      </c>
      <c r="U27" s="1">
        <f t="shared" si="7"/>
        <v>0</v>
      </c>
      <c r="V27" s="1">
        <f t="shared" si="8"/>
        <v>0</v>
      </c>
    </row>
    <row r="28" spans="1:22">
      <c r="A28" s="5">
        <v>40064</v>
      </c>
      <c r="B28" s="1"/>
      <c r="D28" s="1">
        <v>25</v>
      </c>
      <c r="E28" t="s">
        <v>20</v>
      </c>
      <c r="F28" t="s">
        <v>7</v>
      </c>
      <c r="G28" t="s">
        <v>261</v>
      </c>
      <c r="K28" s="1">
        <f t="shared" si="0"/>
        <v>25</v>
      </c>
      <c r="L28" s="1">
        <f t="shared" si="9"/>
        <v>0</v>
      </c>
      <c r="M28" s="1">
        <f t="shared" si="10"/>
        <v>0</v>
      </c>
      <c r="N28" s="1">
        <f t="shared" si="1"/>
        <v>25</v>
      </c>
      <c r="O28" s="1">
        <f t="shared" si="11"/>
        <v>0</v>
      </c>
      <c r="P28" s="1">
        <f t="shared" si="2"/>
        <v>0</v>
      </c>
      <c r="Q28" s="1">
        <f t="shared" si="3"/>
        <v>0</v>
      </c>
      <c r="R28" s="1">
        <f t="shared" si="4"/>
        <v>0</v>
      </c>
      <c r="S28" s="1">
        <f t="shared" si="5"/>
        <v>0</v>
      </c>
      <c r="T28" s="1">
        <f t="shared" si="6"/>
        <v>0</v>
      </c>
      <c r="U28" s="1">
        <f t="shared" si="7"/>
        <v>0</v>
      </c>
      <c r="V28" s="1">
        <f t="shared" si="8"/>
        <v>0</v>
      </c>
    </row>
    <row r="29" spans="1:22">
      <c r="A29" s="5">
        <v>40064</v>
      </c>
      <c r="B29" s="1"/>
      <c r="D29" s="1">
        <v>10</v>
      </c>
      <c r="E29" t="s">
        <v>20</v>
      </c>
      <c r="F29" t="s">
        <v>5</v>
      </c>
      <c r="G29" t="s">
        <v>598</v>
      </c>
      <c r="K29" s="1">
        <f t="shared" si="0"/>
        <v>10</v>
      </c>
      <c r="L29" s="1">
        <f t="shared" si="9"/>
        <v>0</v>
      </c>
      <c r="M29" s="1">
        <f t="shared" si="10"/>
        <v>0</v>
      </c>
      <c r="N29" s="1">
        <f t="shared" si="1"/>
        <v>0</v>
      </c>
      <c r="O29" s="1">
        <f t="shared" si="11"/>
        <v>0</v>
      </c>
      <c r="P29" s="1">
        <f t="shared" si="2"/>
        <v>10</v>
      </c>
      <c r="Q29" s="1">
        <f t="shared" si="3"/>
        <v>0</v>
      </c>
      <c r="R29" s="1">
        <f t="shared" si="4"/>
        <v>0</v>
      </c>
      <c r="S29" s="1">
        <f t="shared" si="5"/>
        <v>0</v>
      </c>
      <c r="T29" s="1">
        <f t="shared" si="6"/>
        <v>0</v>
      </c>
      <c r="U29" s="1">
        <f t="shared" si="7"/>
        <v>0</v>
      </c>
      <c r="V29" s="1">
        <f t="shared" si="8"/>
        <v>0</v>
      </c>
    </row>
    <row r="30" spans="1:22">
      <c r="A30" s="5">
        <v>40065</v>
      </c>
      <c r="B30" s="1"/>
      <c r="D30" s="1">
        <v>24.9</v>
      </c>
      <c r="E30" t="s">
        <v>20</v>
      </c>
      <c r="F30" t="s">
        <v>5</v>
      </c>
      <c r="G30" t="s">
        <v>489</v>
      </c>
      <c r="K30" s="1">
        <f t="shared" si="0"/>
        <v>24.9</v>
      </c>
      <c r="L30" s="1">
        <f t="shared" si="9"/>
        <v>0</v>
      </c>
      <c r="M30" s="1">
        <f t="shared" si="10"/>
        <v>0</v>
      </c>
      <c r="N30" s="1">
        <f t="shared" si="1"/>
        <v>0</v>
      </c>
      <c r="O30" s="1">
        <f t="shared" si="11"/>
        <v>0</v>
      </c>
      <c r="P30" s="1">
        <f t="shared" si="2"/>
        <v>24.9</v>
      </c>
      <c r="Q30" s="1">
        <f t="shared" si="3"/>
        <v>0</v>
      </c>
      <c r="R30" s="1">
        <f t="shared" si="4"/>
        <v>0</v>
      </c>
      <c r="S30" s="1">
        <f t="shared" si="5"/>
        <v>0</v>
      </c>
      <c r="T30" s="1">
        <f t="shared" si="6"/>
        <v>0</v>
      </c>
      <c r="U30" s="1">
        <f t="shared" si="7"/>
        <v>0</v>
      </c>
      <c r="V30" s="1">
        <f t="shared" si="8"/>
        <v>0</v>
      </c>
    </row>
    <row r="31" spans="1:22">
      <c r="A31" s="5">
        <v>40065</v>
      </c>
      <c r="B31" s="1"/>
      <c r="D31" s="1">
        <v>44.9</v>
      </c>
      <c r="E31" t="s">
        <v>20</v>
      </c>
      <c r="F31" t="s">
        <v>8</v>
      </c>
      <c r="G31" t="s">
        <v>599</v>
      </c>
      <c r="K31" s="1">
        <f t="shared" si="0"/>
        <v>44.9</v>
      </c>
      <c r="L31" s="1">
        <f t="shared" si="9"/>
        <v>0</v>
      </c>
      <c r="M31" s="1">
        <f t="shared" si="10"/>
        <v>0</v>
      </c>
      <c r="N31" s="1">
        <f t="shared" si="1"/>
        <v>0</v>
      </c>
      <c r="O31" s="1">
        <f t="shared" si="11"/>
        <v>0</v>
      </c>
      <c r="P31" s="1">
        <f t="shared" si="2"/>
        <v>0</v>
      </c>
      <c r="Q31" s="1">
        <f t="shared" si="3"/>
        <v>0</v>
      </c>
      <c r="R31" s="1">
        <f t="shared" si="4"/>
        <v>44.9</v>
      </c>
      <c r="S31" s="1">
        <f t="shared" si="5"/>
        <v>0</v>
      </c>
      <c r="T31" s="1">
        <f t="shared" si="6"/>
        <v>0</v>
      </c>
      <c r="U31" s="1">
        <f t="shared" si="7"/>
        <v>0</v>
      </c>
      <c r="V31" s="1">
        <f t="shared" si="8"/>
        <v>0</v>
      </c>
    </row>
    <row r="32" spans="1:22">
      <c r="A32" s="5">
        <v>40065</v>
      </c>
      <c r="B32" s="1"/>
      <c r="D32" s="1">
        <v>24.9</v>
      </c>
      <c r="E32" t="s">
        <v>20</v>
      </c>
      <c r="F32" t="s">
        <v>5</v>
      </c>
      <c r="G32" t="s">
        <v>210</v>
      </c>
      <c r="K32" s="1">
        <f t="shared" si="0"/>
        <v>24.9</v>
      </c>
      <c r="L32" s="1">
        <f t="shared" si="9"/>
        <v>0</v>
      </c>
      <c r="M32" s="1">
        <f t="shared" si="10"/>
        <v>0</v>
      </c>
      <c r="N32" s="1">
        <f t="shared" si="1"/>
        <v>0</v>
      </c>
      <c r="O32" s="1">
        <f t="shared" si="11"/>
        <v>0</v>
      </c>
      <c r="P32" s="1">
        <f t="shared" si="2"/>
        <v>24.9</v>
      </c>
      <c r="Q32" s="1">
        <f t="shared" si="3"/>
        <v>0</v>
      </c>
      <c r="R32" s="1">
        <f t="shared" si="4"/>
        <v>0</v>
      </c>
      <c r="S32" s="1">
        <f t="shared" si="5"/>
        <v>0</v>
      </c>
      <c r="T32" s="1">
        <f t="shared" si="6"/>
        <v>0</v>
      </c>
      <c r="U32" s="1">
        <f t="shared" si="7"/>
        <v>0</v>
      </c>
      <c r="V32" s="1">
        <f t="shared" si="8"/>
        <v>0</v>
      </c>
    </row>
    <row r="33" spans="1:22">
      <c r="A33" s="5">
        <v>40065</v>
      </c>
      <c r="B33" s="1"/>
      <c r="D33" s="1">
        <v>24.9</v>
      </c>
      <c r="E33" t="s">
        <v>20</v>
      </c>
      <c r="F33" t="s">
        <v>6</v>
      </c>
      <c r="G33" t="s">
        <v>72</v>
      </c>
      <c r="K33" s="1">
        <f t="shared" si="0"/>
        <v>24.9</v>
      </c>
      <c r="L33" s="1">
        <f t="shared" si="9"/>
        <v>0</v>
      </c>
      <c r="M33" s="1">
        <f t="shared" si="10"/>
        <v>0</v>
      </c>
      <c r="N33" s="1">
        <f t="shared" si="1"/>
        <v>0</v>
      </c>
      <c r="O33" s="1">
        <f t="shared" si="11"/>
        <v>24.9</v>
      </c>
      <c r="P33" s="1">
        <f t="shared" si="2"/>
        <v>0</v>
      </c>
      <c r="Q33" s="1">
        <f t="shared" si="3"/>
        <v>0</v>
      </c>
      <c r="R33" s="1">
        <f t="shared" si="4"/>
        <v>0</v>
      </c>
      <c r="S33" s="1">
        <f t="shared" si="5"/>
        <v>0</v>
      </c>
      <c r="T33" s="1">
        <f t="shared" si="6"/>
        <v>0</v>
      </c>
      <c r="U33" s="1">
        <f t="shared" si="7"/>
        <v>0</v>
      </c>
      <c r="V33" s="1">
        <f t="shared" si="8"/>
        <v>0</v>
      </c>
    </row>
    <row r="34" spans="1:22">
      <c r="A34" s="5">
        <v>40065</v>
      </c>
      <c r="B34" s="1"/>
      <c r="D34" s="1">
        <v>24.9</v>
      </c>
      <c r="E34" t="s">
        <v>20</v>
      </c>
      <c r="F34" t="s">
        <v>5</v>
      </c>
      <c r="G34" t="s">
        <v>376</v>
      </c>
      <c r="K34" s="1">
        <f t="shared" si="0"/>
        <v>24.9</v>
      </c>
      <c r="L34" s="1">
        <f t="shared" si="9"/>
        <v>0</v>
      </c>
      <c r="M34" s="1">
        <f t="shared" si="10"/>
        <v>0</v>
      </c>
      <c r="N34" s="1">
        <f t="shared" si="1"/>
        <v>0</v>
      </c>
      <c r="O34" s="1">
        <f t="shared" si="11"/>
        <v>0</v>
      </c>
      <c r="P34" s="1">
        <f t="shared" si="2"/>
        <v>24.9</v>
      </c>
      <c r="Q34" s="1">
        <f t="shared" si="3"/>
        <v>0</v>
      </c>
      <c r="R34" s="1">
        <f t="shared" si="4"/>
        <v>0</v>
      </c>
      <c r="S34" s="1">
        <f t="shared" si="5"/>
        <v>0</v>
      </c>
      <c r="T34" s="1">
        <f t="shared" si="6"/>
        <v>0</v>
      </c>
      <c r="U34" s="1">
        <f t="shared" si="7"/>
        <v>0</v>
      </c>
      <c r="V34" s="1">
        <f t="shared" si="8"/>
        <v>0</v>
      </c>
    </row>
    <row r="35" spans="1:22">
      <c r="A35" s="5">
        <v>40065</v>
      </c>
      <c r="B35" s="1"/>
      <c r="D35" s="1">
        <v>24.9</v>
      </c>
      <c r="E35" t="s">
        <v>20</v>
      </c>
      <c r="F35" t="s">
        <v>8</v>
      </c>
      <c r="G35" t="s">
        <v>529</v>
      </c>
      <c r="K35" s="1">
        <f t="shared" si="0"/>
        <v>24.9</v>
      </c>
      <c r="L35" s="1">
        <f t="shared" si="9"/>
        <v>0</v>
      </c>
      <c r="M35" s="1">
        <f t="shared" si="10"/>
        <v>0</v>
      </c>
      <c r="N35" s="1">
        <f t="shared" si="1"/>
        <v>0</v>
      </c>
      <c r="O35" s="1">
        <f t="shared" si="11"/>
        <v>0</v>
      </c>
      <c r="P35" s="1">
        <f t="shared" si="2"/>
        <v>0</v>
      </c>
      <c r="Q35" s="1">
        <f t="shared" si="3"/>
        <v>0</v>
      </c>
      <c r="R35" s="1">
        <f t="shared" si="4"/>
        <v>24.9</v>
      </c>
      <c r="S35" s="1">
        <f t="shared" si="5"/>
        <v>0</v>
      </c>
      <c r="T35" s="1">
        <f t="shared" si="6"/>
        <v>0</v>
      </c>
      <c r="U35" s="1">
        <f t="shared" si="7"/>
        <v>0</v>
      </c>
      <c r="V35" s="1">
        <f t="shared" si="8"/>
        <v>0</v>
      </c>
    </row>
    <row r="36" spans="1:22">
      <c r="A36" s="5">
        <v>40065</v>
      </c>
      <c r="B36" s="1"/>
      <c r="D36" s="1">
        <v>29.9</v>
      </c>
      <c r="E36" t="s">
        <v>20</v>
      </c>
      <c r="F36" t="s">
        <v>8</v>
      </c>
      <c r="G36" t="s">
        <v>54</v>
      </c>
      <c r="K36" s="1">
        <f t="shared" si="0"/>
        <v>29.9</v>
      </c>
      <c r="L36" s="1">
        <f t="shared" si="9"/>
        <v>0</v>
      </c>
      <c r="M36" s="1">
        <f t="shared" si="10"/>
        <v>0</v>
      </c>
      <c r="N36" s="1">
        <f t="shared" si="1"/>
        <v>0</v>
      </c>
      <c r="O36" s="1">
        <f t="shared" si="11"/>
        <v>0</v>
      </c>
      <c r="P36" s="1">
        <f t="shared" si="2"/>
        <v>0</v>
      </c>
      <c r="Q36" s="1">
        <f t="shared" si="3"/>
        <v>0</v>
      </c>
      <c r="R36" s="1">
        <f t="shared" si="4"/>
        <v>29.9</v>
      </c>
      <c r="S36" s="1">
        <f t="shared" si="5"/>
        <v>0</v>
      </c>
      <c r="T36" s="1">
        <f t="shared" si="6"/>
        <v>0</v>
      </c>
      <c r="U36" s="1">
        <f t="shared" si="7"/>
        <v>0</v>
      </c>
      <c r="V36" s="1">
        <f t="shared" si="8"/>
        <v>0</v>
      </c>
    </row>
    <row r="37" spans="1:22">
      <c r="A37" s="5">
        <v>40065</v>
      </c>
      <c r="B37" s="1"/>
      <c r="D37" s="1">
        <v>24.9</v>
      </c>
      <c r="E37" t="s">
        <v>20</v>
      </c>
      <c r="F37" t="s">
        <v>5</v>
      </c>
      <c r="G37" t="s">
        <v>529</v>
      </c>
      <c r="K37" s="1">
        <f t="shared" si="0"/>
        <v>24.9</v>
      </c>
      <c r="L37" s="1">
        <f t="shared" si="9"/>
        <v>0</v>
      </c>
      <c r="M37" s="1">
        <f t="shared" si="10"/>
        <v>0</v>
      </c>
      <c r="N37" s="1">
        <f t="shared" si="1"/>
        <v>0</v>
      </c>
      <c r="O37" s="1">
        <f t="shared" si="11"/>
        <v>0</v>
      </c>
      <c r="P37" s="1">
        <f t="shared" si="2"/>
        <v>24.9</v>
      </c>
      <c r="Q37" s="1">
        <f t="shared" si="3"/>
        <v>0</v>
      </c>
      <c r="R37" s="1">
        <f t="shared" si="4"/>
        <v>0</v>
      </c>
      <c r="S37" s="1">
        <f t="shared" si="5"/>
        <v>0</v>
      </c>
      <c r="T37" s="1">
        <f t="shared" si="6"/>
        <v>0</v>
      </c>
      <c r="U37" s="1">
        <f t="shared" si="7"/>
        <v>0</v>
      </c>
      <c r="V37" s="1">
        <f t="shared" si="8"/>
        <v>0</v>
      </c>
    </row>
    <row r="38" spans="1:22">
      <c r="A38" s="5">
        <v>40065</v>
      </c>
      <c r="B38" s="1"/>
      <c r="D38" s="1">
        <v>24.9</v>
      </c>
      <c r="E38" t="s">
        <v>20</v>
      </c>
      <c r="F38" t="s">
        <v>8</v>
      </c>
      <c r="G38" t="s">
        <v>466</v>
      </c>
      <c r="K38" s="1">
        <f t="shared" si="0"/>
        <v>24.9</v>
      </c>
      <c r="L38" s="1">
        <f t="shared" si="9"/>
        <v>0</v>
      </c>
      <c r="M38" s="1">
        <f t="shared" si="10"/>
        <v>0</v>
      </c>
      <c r="N38" s="1">
        <f t="shared" si="1"/>
        <v>0</v>
      </c>
      <c r="O38" s="1">
        <f t="shared" si="11"/>
        <v>0</v>
      </c>
      <c r="P38" s="1">
        <f t="shared" si="2"/>
        <v>0</v>
      </c>
      <c r="Q38" s="1">
        <f t="shared" si="3"/>
        <v>0</v>
      </c>
      <c r="R38" s="1">
        <f t="shared" si="4"/>
        <v>24.9</v>
      </c>
      <c r="S38" s="1">
        <f t="shared" si="5"/>
        <v>0</v>
      </c>
      <c r="T38" s="1">
        <f t="shared" si="6"/>
        <v>0</v>
      </c>
      <c r="U38" s="1">
        <f t="shared" si="7"/>
        <v>0</v>
      </c>
      <c r="V38" s="1">
        <f t="shared" si="8"/>
        <v>0</v>
      </c>
    </row>
    <row r="39" spans="1:22">
      <c r="A39" s="5">
        <v>40066</v>
      </c>
      <c r="B39" s="1"/>
      <c r="D39" s="1">
        <v>9.9</v>
      </c>
      <c r="E39" t="s">
        <v>20</v>
      </c>
      <c r="F39" t="s">
        <v>5</v>
      </c>
      <c r="G39" t="s">
        <v>600</v>
      </c>
      <c r="K39" s="1">
        <f t="shared" si="0"/>
        <v>9.9</v>
      </c>
      <c r="L39" s="1">
        <f t="shared" si="9"/>
        <v>0</v>
      </c>
      <c r="M39" s="1">
        <f t="shared" si="10"/>
        <v>0</v>
      </c>
      <c r="N39" s="1">
        <f t="shared" si="1"/>
        <v>0</v>
      </c>
      <c r="O39" s="1">
        <f t="shared" si="11"/>
        <v>0</v>
      </c>
      <c r="P39" s="1">
        <f t="shared" si="2"/>
        <v>9.9</v>
      </c>
      <c r="Q39" s="1">
        <f t="shared" si="3"/>
        <v>0</v>
      </c>
      <c r="R39" s="1">
        <f t="shared" si="4"/>
        <v>0</v>
      </c>
      <c r="S39" s="1">
        <f t="shared" si="5"/>
        <v>0</v>
      </c>
      <c r="T39" s="1">
        <f t="shared" si="6"/>
        <v>0</v>
      </c>
      <c r="U39" s="1">
        <f t="shared" si="7"/>
        <v>0</v>
      </c>
      <c r="V39" s="1">
        <f t="shared" si="8"/>
        <v>0</v>
      </c>
    </row>
    <row r="40" spans="1:22">
      <c r="A40" s="5">
        <v>40066</v>
      </c>
      <c r="B40" s="1"/>
      <c r="D40" s="1">
        <v>24.9</v>
      </c>
      <c r="E40" t="s">
        <v>20</v>
      </c>
      <c r="F40" t="s">
        <v>6</v>
      </c>
      <c r="G40" t="s">
        <v>417</v>
      </c>
      <c r="K40" s="1">
        <f t="shared" si="0"/>
        <v>24.9</v>
      </c>
      <c r="L40" s="1">
        <f t="shared" si="9"/>
        <v>0</v>
      </c>
      <c r="M40" s="1">
        <f t="shared" si="10"/>
        <v>0</v>
      </c>
      <c r="N40" s="1">
        <f t="shared" si="1"/>
        <v>0</v>
      </c>
      <c r="O40" s="1">
        <f t="shared" si="11"/>
        <v>24.9</v>
      </c>
      <c r="P40" s="1">
        <f t="shared" si="2"/>
        <v>0</v>
      </c>
      <c r="Q40" s="1">
        <f t="shared" si="3"/>
        <v>0</v>
      </c>
      <c r="R40" s="1">
        <f t="shared" si="4"/>
        <v>0</v>
      </c>
      <c r="S40" s="1">
        <f t="shared" si="5"/>
        <v>0</v>
      </c>
      <c r="T40" s="1">
        <f t="shared" si="6"/>
        <v>0</v>
      </c>
      <c r="U40" s="1">
        <f t="shared" si="7"/>
        <v>0</v>
      </c>
      <c r="V40" s="1">
        <f t="shared" si="8"/>
        <v>0</v>
      </c>
    </row>
    <row r="41" spans="1:22">
      <c r="A41" s="5">
        <v>40066</v>
      </c>
      <c r="B41" s="1"/>
      <c r="D41" s="1">
        <v>24.9</v>
      </c>
      <c r="E41" t="s">
        <v>20</v>
      </c>
      <c r="F41" t="s">
        <v>5</v>
      </c>
      <c r="G41" t="s">
        <v>601</v>
      </c>
      <c r="K41" s="1">
        <f t="shared" si="0"/>
        <v>24.9</v>
      </c>
      <c r="L41" s="1">
        <f t="shared" si="9"/>
        <v>0</v>
      </c>
      <c r="M41" s="1">
        <f t="shared" si="10"/>
        <v>0</v>
      </c>
      <c r="N41" s="1">
        <f t="shared" si="1"/>
        <v>0</v>
      </c>
      <c r="O41" s="1">
        <f t="shared" si="11"/>
        <v>0</v>
      </c>
      <c r="P41" s="1">
        <f t="shared" si="2"/>
        <v>24.9</v>
      </c>
      <c r="Q41" s="1">
        <f t="shared" si="3"/>
        <v>0</v>
      </c>
      <c r="R41" s="1">
        <f t="shared" si="4"/>
        <v>0</v>
      </c>
      <c r="S41" s="1">
        <f t="shared" si="5"/>
        <v>0</v>
      </c>
      <c r="T41" s="1">
        <f t="shared" si="6"/>
        <v>0</v>
      </c>
      <c r="U41" s="1">
        <f t="shared" si="7"/>
        <v>0</v>
      </c>
      <c r="V41" s="1">
        <f t="shared" si="8"/>
        <v>0</v>
      </c>
    </row>
    <row r="42" spans="1:22">
      <c r="A42" s="5">
        <v>40066</v>
      </c>
      <c r="B42" s="1"/>
      <c r="D42" s="1">
        <v>24.9</v>
      </c>
      <c r="E42" t="s">
        <v>20</v>
      </c>
      <c r="F42" t="s">
        <v>6</v>
      </c>
      <c r="G42" t="s">
        <v>602</v>
      </c>
      <c r="K42" s="1">
        <f t="shared" si="0"/>
        <v>24.9</v>
      </c>
      <c r="L42" s="1">
        <f t="shared" si="9"/>
        <v>0</v>
      </c>
      <c r="M42" s="1">
        <f t="shared" si="10"/>
        <v>0</v>
      </c>
      <c r="N42" s="1">
        <f t="shared" si="1"/>
        <v>0</v>
      </c>
      <c r="O42" s="1">
        <f t="shared" si="11"/>
        <v>24.9</v>
      </c>
      <c r="P42" s="1">
        <f t="shared" si="2"/>
        <v>0</v>
      </c>
      <c r="Q42" s="1">
        <f t="shared" si="3"/>
        <v>0</v>
      </c>
      <c r="R42" s="1">
        <f t="shared" si="4"/>
        <v>0</v>
      </c>
      <c r="S42" s="1">
        <f t="shared" si="5"/>
        <v>0</v>
      </c>
      <c r="T42" s="1">
        <f t="shared" si="6"/>
        <v>0</v>
      </c>
      <c r="U42" s="1">
        <f t="shared" si="7"/>
        <v>0</v>
      </c>
      <c r="V42" s="1">
        <f t="shared" si="8"/>
        <v>0</v>
      </c>
    </row>
    <row r="43" spans="1:22">
      <c r="A43" s="5">
        <v>40064</v>
      </c>
      <c r="B43" s="1"/>
      <c r="D43" s="1">
        <v>49.8</v>
      </c>
      <c r="E43" t="s">
        <v>20</v>
      </c>
      <c r="F43" t="s">
        <v>7</v>
      </c>
      <c r="G43" t="s">
        <v>544</v>
      </c>
      <c r="K43" s="1">
        <f t="shared" si="0"/>
        <v>49.8</v>
      </c>
      <c r="L43" s="1">
        <f t="shared" si="9"/>
        <v>0</v>
      </c>
      <c r="M43" s="1">
        <f t="shared" si="10"/>
        <v>0</v>
      </c>
      <c r="N43" s="1">
        <f t="shared" si="1"/>
        <v>49.8</v>
      </c>
      <c r="O43" s="1">
        <f t="shared" si="11"/>
        <v>0</v>
      </c>
      <c r="P43" s="1">
        <f t="shared" si="2"/>
        <v>0</v>
      </c>
      <c r="Q43" s="1">
        <f t="shared" si="3"/>
        <v>0</v>
      </c>
      <c r="R43" s="1">
        <f t="shared" si="4"/>
        <v>0</v>
      </c>
      <c r="S43" s="1">
        <f t="shared" si="5"/>
        <v>0</v>
      </c>
      <c r="T43" s="1">
        <f t="shared" si="6"/>
        <v>0</v>
      </c>
      <c r="U43" s="1">
        <f t="shared" si="7"/>
        <v>0</v>
      </c>
      <c r="V43" s="1">
        <f t="shared" si="8"/>
        <v>0</v>
      </c>
    </row>
    <row r="44" spans="1:22">
      <c r="A44" s="5">
        <v>40066</v>
      </c>
      <c r="B44" s="1"/>
      <c r="D44" s="1">
        <v>74.7</v>
      </c>
      <c r="E44" t="s">
        <v>20</v>
      </c>
      <c r="F44" t="s">
        <v>5</v>
      </c>
      <c r="G44" t="s">
        <v>573</v>
      </c>
      <c r="K44" s="1">
        <f t="shared" si="0"/>
        <v>74.7</v>
      </c>
      <c r="L44" s="1">
        <f t="shared" si="9"/>
        <v>0</v>
      </c>
      <c r="M44" s="1">
        <f t="shared" si="10"/>
        <v>0</v>
      </c>
      <c r="N44" s="1">
        <f>IF(F44="caixa",D44,0)</f>
        <v>0</v>
      </c>
      <c r="O44" s="1">
        <f>IF(F44="bb",D44,0)</f>
        <v>0</v>
      </c>
      <c r="P44" s="1">
        <f>IF(F44="bradesco",D44,0)</f>
        <v>74.7</v>
      </c>
      <c r="Q44" s="1">
        <f>IF(F44="banco real",D44,0)</f>
        <v>0</v>
      </c>
      <c r="R44" s="1">
        <f>IF(F44="itau",D44,0)</f>
        <v>0</v>
      </c>
      <c r="S44" s="1">
        <f>IF(F44="pseg",D44,0)</f>
        <v>0</v>
      </c>
      <c r="T44" s="1">
        <f>IF(C44="pessoal",B44,0)</f>
        <v>0</v>
      </c>
      <c r="U44" s="1">
        <f t="shared" si="7"/>
        <v>0</v>
      </c>
      <c r="V44" s="1">
        <f t="shared" si="8"/>
        <v>0</v>
      </c>
    </row>
    <row r="45" spans="1:22">
      <c r="A45" s="5">
        <v>40066</v>
      </c>
      <c r="B45" s="1"/>
      <c r="D45" s="1">
        <v>36</v>
      </c>
      <c r="E45" t="s">
        <v>20</v>
      </c>
      <c r="F45" t="s">
        <v>8</v>
      </c>
      <c r="G45" t="s">
        <v>603</v>
      </c>
      <c r="K45" s="1">
        <f t="shared" si="0"/>
        <v>36</v>
      </c>
      <c r="L45" s="1">
        <f t="shared" si="9"/>
        <v>0</v>
      </c>
      <c r="M45" s="1">
        <f t="shared" si="10"/>
        <v>0</v>
      </c>
      <c r="N45" s="1">
        <f>IF(F45="caixa",D45,0)</f>
        <v>0</v>
      </c>
      <c r="O45" s="1">
        <f>IF(F45="bb",D45,0)</f>
        <v>0</v>
      </c>
      <c r="P45" s="1">
        <f>IF(F45="bradesco",D45,0)</f>
        <v>0</v>
      </c>
      <c r="Q45" s="1">
        <f>IF(F45="banco real",D45,0)</f>
        <v>0</v>
      </c>
      <c r="R45" s="1">
        <f>IF(F45="itau",D45,0)</f>
        <v>36</v>
      </c>
      <c r="S45" s="1">
        <f>IF(F45="pseg",D45,0)</f>
        <v>0</v>
      </c>
      <c r="T45" s="1">
        <f>IF(C45="pessoal",B45,0)</f>
        <v>0</v>
      </c>
      <c r="U45" s="1">
        <f t="shared" si="7"/>
        <v>0</v>
      </c>
      <c r="V45" s="1">
        <f t="shared" si="8"/>
        <v>0</v>
      </c>
    </row>
    <row r="46" spans="1:22">
      <c r="A46" s="5">
        <v>40066</v>
      </c>
      <c r="B46" s="1"/>
      <c r="D46" s="1">
        <v>40</v>
      </c>
      <c r="E46" t="s">
        <v>20</v>
      </c>
      <c r="F46" t="s">
        <v>6</v>
      </c>
      <c r="G46" t="s">
        <v>169</v>
      </c>
      <c r="K46" s="1">
        <f t="shared" si="0"/>
        <v>40</v>
      </c>
      <c r="L46" s="1">
        <f t="shared" si="9"/>
        <v>0</v>
      </c>
      <c r="M46" s="1">
        <f t="shared" si="10"/>
        <v>0</v>
      </c>
      <c r="N46" s="1">
        <f>IF(F46="caixa",D46,0)</f>
        <v>0</v>
      </c>
      <c r="O46" s="1">
        <f>IF(F46="bb",D46,0)</f>
        <v>40</v>
      </c>
      <c r="P46" s="1">
        <f>IF(F46="bradesco",D46,0)</f>
        <v>0</v>
      </c>
      <c r="Q46" s="1">
        <f>IF(F46="banco real",D46,0)</f>
        <v>0</v>
      </c>
      <c r="R46" s="1">
        <f>IF(F46="itau",D46,0)</f>
        <v>0</v>
      </c>
      <c r="S46" s="1">
        <f>IF(F46="pseg",D46,0)</f>
        <v>0</v>
      </c>
      <c r="T46" s="1">
        <f>IF(C46="pessoal",B46,0)</f>
        <v>0</v>
      </c>
      <c r="U46" s="1">
        <f t="shared" si="7"/>
        <v>0</v>
      </c>
      <c r="V46" s="1">
        <f t="shared" si="8"/>
        <v>0</v>
      </c>
    </row>
    <row r="47" spans="1:22">
      <c r="A47" s="5">
        <v>40066</v>
      </c>
      <c r="B47" s="1"/>
      <c r="D47" s="1">
        <v>25</v>
      </c>
      <c r="E47" t="s">
        <v>20</v>
      </c>
      <c r="F47" t="s">
        <v>6</v>
      </c>
      <c r="G47" t="s">
        <v>169</v>
      </c>
      <c r="K47" s="1">
        <f t="shared" si="0"/>
        <v>25</v>
      </c>
      <c r="L47" s="1">
        <f t="shared" si="9"/>
        <v>0</v>
      </c>
      <c r="M47" s="1">
        <f t="shared" si="10"/>
        <v>0</v>
      </c>
      <c r="N47" s="1">
        <f>IF(F47="caixa",D47,0)</f>
        <v>0</v>
      </c>
      <c r="O47" s="1">
        <f>IF(F47="bb",D47,0)</f>
        <v>25</v>
      </c>
      <c r="P47" s="1">
        <f>IF(F47="bradesco",D47,0)</f>
        <v>0</v>
      </c>
      <c r="Q47" s="1">
        <f>IF(F47="banco real",D47,0)</f>
        <v>0</v>
      </c>
      <c r="R47" s="1">
        <f>IF(F47="itau",D47,0)</f>
        <v>0</v>
      </c>
      <c r="S47" s="1">
        <f>IF(F47="pseg",D47,0)</f>
        <v>0</v>
      </c>
      <c r="T47" s="1">
        <f>IF(C47="pessoal",B47,0)</f>
        <v>0</v>
      </c>
      <c r="U47" s="1">
        <f t="shared" si="7"/>
        <v>0</v>
      </c>
      <c r="V47" s="1">
        <f t="shared" si="8"/>
        <v>0</v>
      </c>
    </row>
    <row r="48" spans="1:22">
      <c r="A48" s="5">
        <v>40065</v>
      </c>
      <c r="B48" s="1"/>
      <c r="D48" s="1">
        <v>50</v>
      </c>
      <c r="E48" t="s">
        <v>20</v>
      </c>
      <c r="F48" t="s">
        <v>5</v>
      </c>
      <c r="G48" t="s">
        <v>166</v>
      </c>
      <c r="K48" s="1">
        <f t="shared" si="0"/>
        <v>50</v>
      </c>
      <c r="L48" s="1">
        <f t="shared" si="9"/>
        <v>0</v>
      </c>
      <c r="M48" s="1">
        <f t="shared" si="10"/>
        <v>0</v>
      </c>
      <c r="N48" s="1">
        <f>IF(F48="caixa",D48,0)</f>
        <v>0</v>
      </c>
      <c r="O48" s="1">
        <f>IF(F48="bb",D48,0)</f>
        <v>0</v>
      </c>
      <c r="P48" s="1">
        <f>IF(F48="bradesco",D48,0)</f>
        <v>50</v>
      </c>
      <c r="Q48" s="1">
        <f>IF(F48="banco real",D48,0)</f>
        <v>0</v>
      </c>
      <c r="R48" s="1">
        <f>IF(F48="itau",D48,0)</f>
        <v>0</v>
      </c>
      <c r="S48" s="1">
        <f>IF(F48="pseg",D48,0)</f>
        <v>0</v>
      </c>
      <c r="T48" s="1">
        <f>IF(C48="pessoal",B48,0)</f>
        <v>0</v>
      </c>
      <c r="U48" s="1">
        <f t="shared" si="7"/>
        <v>0</v>
      </c>
      <c r="V48" s="1">
        <f t="shared" si="8"/>
        <v>0</v>
      </c>
    </row>
    <row r="49" spans="1:22">
      <c r="A49" s="5">
        <v>40066</v>
      </c>
      <c r="B49" s="1"/>
      <c r="D49" s="1">
        <v>21.9</v>
      </c>
      <c r="E49" t="s">
        <v>20</v>
      </c>
      <c r="F49" t="s">
        <v>5</v>
      </c>
      <c r="G49" t="s">
        <v>138</v>
      </c>
      <c r="K49" s="1">
        <f t="shared" si="0"/>
        <v>21.9</v>
      </c>
      <c r="L49" s="1">
        <f t="shared" si="9"/>
        <v>0</v>
      </c>
      <c r="M49" s="1">
        <f t="shared" si="10"/>
        <v>0</v>
      </c>
      <c r="N49" s="1">
        <f t="shared" si="1"/>
        <v>0</v>
      </c>
      <c r="O49" s="1">
        <f t="shared" si="11"/>
        <v>0</v>
      </c>
      <c r="P49" s="1">
        <f t="shared" si="2"/>
        <v>21.9</v>
      </c>
      <c r="Q49" s="1">
        <f t="shared" si="3"/>
        <v>0</v>
      </c>
      <c r="R49" s="1">
        <f t="shared" si="4"/>
        <v>0</v>
      </c>
      <c r="S49" s="1">
        <f t="shared" si="5"/>
        <v>0</v>
      </c>
      <c r="T49" s="1">
        <f t="shared" si="6"/>
        <v>0</v>
      </c>
      <c r="U49" s="1">
        <f t="shared" si="7"/>
        <v>0</v>
      </c>
      <c r="V49" s="1">
        <f t="shared" si="8"/>
        <v>0</v>
      </c>
    </row>
    <row r="50" spans="1:22">
      <c r="A50" s="5">
        <v>40067</v>
      </c>
      <c r="B50" s="1"/>
      <c r="D50" s="1">
        <v>24.9</v>
      </c>
      <c r="E50" t="s">
        <v>20</v>
      </c>
      <c r="F50" t="s">
        <v>13</v>
      </c>
      <c r="G50" t="s">
        <v>115</v>
      </c>
      <c r="K50" s="1">
        <f t="shared" si="0"/>
        <v>24.9</v>
      </c>
      <c r="L50" s="1">
        <f t="shared" si="9"/>
        <v>0</v>
      </c>
      <c r="M50" s="1">
        <f t="shared" si="10"/>
        <v>0</v>
      </c>
      <c r="N50" s="1">
        <f t="shared" si="1"/>
        <v>0</v>
      </c>
      <c r="O50" s="1">
        <f t="shared" si="11"/>
        <v>0</v>
      </c>
      <c r="P50" s="1">
        <f t="shared" si="2"/>
        <v>0</v>
      </c>
      <c r="Q50" s="1">
        <f t="shared" si="3"/>
        <v>24.9</v>
      </c>
      <c r="R50" s="1">
        <f t="shared" si="4"/>
        <v>0</v>
      </c>
      <c r="S50" s="1">
        <f t="shared" si="5"/>
        <v>0</v>
      </c>
      <c r="T50" s="1">
        <f t="shared" si="6"/>
        <v>0</v>
      </c>
      <c r="U50" s="1">
        <f t="shared" si="7"/>
        <v>0</v>
      </c>
      <c r="V50" s="1">
        <f t="shared" si="8"/>
        <v>0</v>
      </c>
    </row>
    <row r="51" spans="1:22">
      <c r="A51" s="5">
        <v>40067</v>
      </c>
      <c r="B51" s="1"/>
      <c r="D51" s="1">
        <v>30</v>
      </c>
      <c r="E51" t="s">
        <v>56</v>
      </c>
      <c r="F51" t="s">
        <v>7</v>
      </c>
      <c r="G51" t="s">
        <v>604</v>
      </c>
      <c r="H51" s="1"/>
      <c r="K51" s="1">
        <f t="shared" si="0"/>
        <v>0</v>
      </c>
      <c r="L51" s="1">
        <f t="shared" si="9"/>
        <v>0</v>
      </c>
      <c r="M51" s="1">
        <f t="shared" si="10"/>
        <v>0</v>
      </c>
      <c r="N51" s="1">
        <f t="shared" si="1"/>
        <v>30</v>
      </c>
      <c r="O51" s="1">
        <f t="shared" si="11"/>
        <v>0</v>
      </c>
      <c r="P51" s="1">
        <f t="shared" si="2"/>
        <v>0</v>
      </c>
      <c r="Q51" s="1">
        <f t="shared" si="3"/>
        <v>0</v>
      </c>
      <c r="R51" s="1">
        <f t="shared" si="4"/>
        <v>0</v>
      </c>
      <c r="S51" s="1">
        <f t="shared" si="5"/>
        <v>0</v>
      </c>
      <c r="T51" s="1">
        <f t="shared" si="6"/>
        <v>0</v>
      </c>
      <c r="U51" s="1">
        <f t="shared" si="7"/>
        <v>30</v>
      </c>
      <c r="V51" s="1">
        <f t="shared" si="8"/>
        <v>0</v>
      </c>
    </row>
    <row r="52" spans="1:22">
      <c r="A52" s="5">
        <v>40069</v>
      </c>
      <c r="B52" s="1"/>
      <c r="D52" s="1">
        <v>24.9</v>
      </c>
      <c r="E52" t="s">
        <v>20</v>
      </c>
      <c r="F52" t="s">
        <v>6</v>
      </c>
      <c r="G52" t="s">
        <v>567</v>
      </c>
      <c r="K52" s="1">
        <f t="shared" si="0"/>
        <v>24.9</v>
      </c>
      <c r="L52" s="1">
        <f t="shared" si="9"/>
        <v>0</v>
      </c>
      <c r="M52" s="1">
        <f t="shared" si="10"/>
        <v>0</v>
      </c>
      <c r="N52" s="1">
        <f t="shared" si="1"/>
        <v>0</v>
      </c>
      <c r="O52" s="1">
        <f t="shared" si="11"/>
        <v>24.9</v>
      </c>
      <c r="P52" s="1">
        <f t="shared" si="2"/>
        <v>0</v>
      </c>
      <c r="Q52" s="1">
        <f t="shared" si="3"/>
        <v>0</v>
      </c>
      <c r="R52" s="1">
        <f t="shared" si="4"/>
        <v>0</v>
      </c>
      <c r="S52" s="1">
        <f t="shared" si="5"/>
        <v>0</v>
      </c>
      <c r="T52" s="1">
        <f t="shared" si="6"/>
        <v>0</v>
      </c>
      <c r="U52" s="1">
        <f t="shared" si="7"/>
        <v>0</v>
      </c>
      <c r="V52" s="1">
        <f t="shared" si="8"/>
        <v>0</v>
      </c>
    </row>
    <row r="53" spans="1:22">
      <c r="A53" s="5">
        <v>40070</v>
      </c>
      <c r="B53" s="1">
        <v>30</v>
      </c>
      <c r="C53" t="s">
        <v>56</v>
      </c>
      <c r="D53" s="1">
        <v>24.9</v>
      </c>
      <c r="E53" t="s">
        <v>20</v>
      </c>
      <c r="F53" t="s">
        <v>8</v>
      </c>
      <c r="G53" t="s">
        <v>548</v>
      </c>
      <c r="K53" s="1">
        <f t="shared" si="0"/>
        <v>24.9</v>
      </c>
      <c r="L53" s="1">
        <f t="shared" si="9"/>
        <v>0</v>
      </c>
      <c r="M53" s="1">
        <f t="shared" si="10"/>
        <v>0</v>
      </c>
      <c r="N53" s="1">
        <f t="shared" si="1"/>
        <v>0</v>
      </c>
      <c r="O53" s="1">
        <f t="shared" si="11"/>
        <v>0</v>
      </c>
      <c r="P53" s="1">
        <f t="shared" si="2"/>
        <v>0</v>
      </c>
      <c r="Q53" s="1">
        <f t="shared" si="3"/>
        <v>0</v>
      </c>
      <c r="R53" s="1">
        <f t="shared" si="4"/>
        <v>24.9</v>
      </c>
      <c r="S53" s="1">
        <f t="shared" si="5"/>
        <v>0</v>
      </c>
      <c r="T53" s="1">
        <f t="shared" si="6"/>
        <v>0</v>
      </c>
      <c r="U53" s="1">
        <f t="shared" si="7"/>
        <v>0</v>
      </c>
      <c r="V53" s="1">
        <f t="shared" si="8"/>
        <v>0</v>
      </c>
    </row>
    <row r="54" spans="1:22">
      <c r="A54" s="5">
        <v>40070</v>
      </c>
      <c r="B54" s="1"/>
      <c r="D54" s="1">
        <v>24.9</v>
      </c>
      <c r="E54" t="s">
        <v>20</v>
      </c>
      <c r="F54" t="s">
        <v>5</v>
      </c>
      <c r="G54" t="s">
        <v>314</v>
      </c>
      <c r="K54" s="1">
        <f t="shared" si="0"/>
        <v>24.9</v>
      </c>
      <c r="L54" s="1">
        <f t="shared" si="9"/>
        <v>0</v>
      </c>
      <c r="M54" s="1">
        <f t="shared" si="10"/>
        <v>0</v>
      </c>
      <c r="N54" s="1">
        <f t="shared" si="1"/>
        <v>0</v>
      </c>
      <c r="O54" s="1">
        <f t="shared" si="11"/>
        <v>0</v>
      </c>
      <c r="P54" s="1">
        <f t="shared" si="2"/>
        <v>24.9</v>
      </c>
      <c r="Q54" s="1">
        <f t="shared" si="3"/>
        <v>0</v>
      </c>
      <c r="R54" s="1">
        <f t="shared" si="4"/>
        <v>0</v>
      </c>
      <c r="S54" s="1">
        <f t="shared" si="5"/>
        <v>0</v>
      </c>
      <c r="T54" s="1">
        <f t="shared" si="6"/>
        <v>0</v>
      </c>
      <c r="U54" s="1">
        <f t="shared" si="7"/>
        <v>0</v>
      </c>
      <c r="V54" s="1">
        <f t="shared" si="8"/>
        <v>0</v>
      </c>
    </row>
    <row r="55" spans="1:22">
      <c r="A55" s="5">
        <v>40070</v>
      </c>
      <c r="B55" s="1"/>
      <c r="D55" s="1">
        <v>24.9</v>
      </c>
      <c r="E55" t="s">
        <v>20</v>
      </c>
      <c r="F55" t="s">
        <v>7</v>
      </c>
      <c r="G55" t="s">
        <v>571</v>
      </c>
      <c r="K55" s="1">
        <f t="shared" si="0"/>
        <v>24.9</v>
      </c>
      <c r="L55" s="1">
        <f t="shared" si="9"/>
        <v>0</v>
      </c>
      <c r="M55" s="1">
        <f t="shared" si="10"/>
        <v>0</v>
      </c>
      <c r="N55" s="1">
        <f t="shared" si="1"/>
        <v>24.9</v>
      </c>
      <c r="O55" s="1">
        <f t="shared" si="11"/>
        <v>0</v>
      </c>
      <c r="P55" s="1">
        <f t="shared" si="2"/>
        <v>0</v>
      </c>
      <c r="Q55" s="1">
        <f t="shared" si="3"/>
        <v>0</v>
      </c>
      <c r="R55" s="1">
        <f t="shared" si="4"/>
        <v>0</v>
      </c>
      <c r="S55" s="1">
        <f t="shared" si="5"/>
        <v>0</v>
      </c>
      <c r="T55" s="1">
        <f t="shared" si="6"/>
        <v>0</v>
      </c>
      <c r="U55" s="1">
        <f t="shared" si="7"/>
        <v>0</v>
      </c>
      <c r="V55" s="1">
        <f t="shared" si="8"/>
        <v>0</v>
      </c>
    </row>
    <row r="56" spans="1:22">
      <c r="A56" s="5">
        <v>40071</v>
      </c>
      <c r="B56" s="1"/>
      <c r="D56" s="1">
        <v>44.9</v>
      </c>
      <c r="E56" t="s">
        <v>20</v>
      </c>
      <c r="F56" t="s">
        <v>8</v>
      </c>
      <c r="G56" t="s">
        <v>605</v>
      </c>
      <c r="K56" s="1">
        <f t="shared" si="0"/>
        <v>44.9</v>
      </c>
      <c r="L56" s="1">
        <f t="shared" si="9"/>
        <v>0</v>
      </c>
      <c r="M56" s="1">
        <f t="shared" si="10"/>
        <v>0</v>
      </c>
      <c r="N56" s="1">
        <f t="shared" si="1"/>
        <v>0</v>
      </c>
      <c r="O56" s="1">
        <f t="shared" si="11"/>
        <v>0</v>
      </c>
      <c r="P56" s="1">
        <f t="shared" si="2"/>
        <v>0</v>
      </c>
      <c r="Q56" s="1">
        <f t="shared" si="3"/>
        <v>0</v>
      </c>
      <c r="R56" s="1">
        <f t="shared" si="4"/>
        <v>44.9</v>
      </c>
      <c r="S56" s="1">
        <f t="shared" si="5"/>
        <v>0</v>
      </c>
      <c r="T56" s="1">
        <f t="shared" si="6"/>
        <v>0</v>
      </c>
      <c r="U56" s="1">
        <f t="shared" si="7"/>
        <v>0</v>
      </c>
      <c r="V56" s="1">
        <f t="shared" si="8"/>
        <v>0</v>
      </c>
    </row>
    <row r="57" spans="1:22">
      <c r="A57" s="5">
        <v>40071</v>
      </c>
      <c r="B57" s="1"/>
      <c r="D57" s="1">
        <v>29.9</v>
      </c>
      <c r="E57" t="s">
        <v>20</v>
      </c>
      <c r="F57" t="s">
        <v>6</v>
      </c>
      <c r="G57" t="s">
        <v>397</v>
      </c>
      <c r="K57" s="1">
        <f t="shared" si="0"/>
        <v>29.9</v>
      </c>
      <c r="L57" s="1">
        <f t="shared" si="9"/>
        <v>0</v>
      </c>
      <c r="M57" s="1">
        <f t="shared" si="10"/>
        <v>0</v>
      </c>
      <c r="N57" s="1">
        <f t="shared" si="1"/>
        <v>0</v>
      </c>
      <c r="O57" s="1">
        <f t="shared" si="11"/>
        <v>29.9</v>
      </c>
      <c r="P57" s="1">
        <f t="shared" si="2"/>
        <v>0</v>
      </c>
      <c r="Q57" s="1">
        <f t="shared" si="3"/>
        <v>0</v>
      </c>
      <c r="R57" s="1">
        <f t="shared" si="4"/>
        <v>0</v>
      </c>
      <c r="S57" s="1">
        <f t="shared" si="5"/>
        <v>0</v>
      </c>
      <c r="T57" s="1">
        <f t="shared" si="6"/>
        <v>0</v>
      </c>
      <c r="U57" s="1">
        <f t="shared" si="7"/>
        <v>0</v>
      </c>
      <c r="V57" s="1">
        <f t="shared" si="8"/>
        <v>0</v>
      </c>
    </row>
    <row r="58" spans="1:22">
      <c r="A58" s="5">
        <v>40071</v>
      </c>
      <c r="B58" s="1"/>
      <c r="D58" s="1">
        <v>49.8</v>
      </c>
      <c r="E58" t="s">
        <v>20</v>
      </c>
      <c r="F58" t="s">
        <v>8</v>
      </c>
      <c r="G58" t="s">
        <v>190</v>
      </c>
      <c r="K58" s="1">
        <f t="shared" si="0"/>
        <v>49.8</v>
      </c>
      <c r="L58" s="1">
        <f t="shared" si="9"/>
        <v>0</v>
      </c>
      <c r="M58" s="1">
        <f t="shared" si="10"/>
        <v>0</v>
      </c>
      <c r="N58" s="1">
        <f t="shared" si="1"/>
        <v>0</v>
      </c>
      <c r="O58" s="1">
        <f t="shared" si="11"/>
        <v>0</v>
      </c>
      <c r="P58" s="1">
        <f t="shared" si="2"/>
        <v>0</v>
      </c>
      <c r="Q58" s="1">
        <f t="shared" si="3"/>
        <v>0</v>
      </c>
      <c r="R58" s="1">
        <f t="shared" si="4"/>
        <v>49.8</v>
      </c>
      <c r="S58" s="1">
        <f t="shared" si="5"/>
        <v>0</v>
      </c>
      <c r="T58" s="1">
        <f t="shared" si="6"/>
        <v>0</v>
      </c>
      <c r="U58" s="1">
        <f t="shared" si="7"/>
        <v>0</v>
      </c>
      <c r="V58" s="1">
        <f t="shared" si="8"/>
        <v>0</v>
      </c>
    </row>
    <row r="59" spans="1:22">
      <c r="A59" s="5">
        <v>40071</v>
      </c>
      <c r="B59" s="1"/>
      <c r="D59" s="1">
        <v>20</v>
      </c>
      <c r="E59" t="s">
        <v>20</v>
      </c>
      <c r="F59" t="s">
        <v>8</v>
      </c>
      <c r="G59" t="s">
        <v>190</v>
      </c>
      <c r="K59" s="1">
        <f t="shared" si="0"/>
        <v>20</v>
      </c>
      <c r="L59" s="1">
        <f t="shared" si="9"/>
        <v>0</v>
      </c>
      <c r="M59" s="1">
        <f t="shared" si="10"/>
        <v>0</v>
      </c>
      <c r="N59" s="1">
        <f t="shared" si="1"/>
        <v>0</v>
      </c>
      <c r="O59" s="1">
        <f t="shared" si="11"/>
        <v>0</v>
      </c>
      <c r="P59" s="1">
        <f t="shared" si="2"/>
        <v>0</v>
      </c>
      <c r="Q59" s="1">
        <f t="shared" si="3"/>
        <v>0</v>
      </c>
      <c r="R59" s="1">
        <f t="shared" si="4"/>
        <v>20</v>
      </c>
      <c r="S59" s="1">
        <f t="shared" si="5"/>
        <v>0</v>
      </c>
      <c r="T59" s="1">
        <f t="shared" si="6"/>
        <v>0</v>
      </c>
      <c r="U59" s="1">
        <f t="shared" si="7"/>
        <v>0</v>
      </c>
      <c r="V59" s="1">
        <f t="shared" si="8"/>
        <v>0</v>
      </c>
    </row>
    <row r="60" spans="1:22">
      <c r="A60" s="5">
        <v>40071</v>
      </c>
      <c r="B60" s="1"/>
      <c r="D60" s="1">
        <v>40</v>
      </c>
      <c r="E60" t="s">
        <v>20</v>
      </c>
      <c r="F60" t="s">
        <v>7</v>
      </c>
      <c r="G60" t="s">
        <v>103</v>
      </c>
      <c r="H60" s="1"/>
      <c r="K60" s="1">
        <f t="shared" si="0"/>
        <v>40</v>
      </c>
      <c r="L60" s="1">
        <f t="shared" si="9"/>
        <v>0</v>
      </c>
      <c r="M60" s="1">
        <f t="shared" si="10"/>
        <v>0</v>
      </c>
      <c r="N60" s="1">
        <f t="shared" si="1"/>
        <v>40</v>
      </c>
      <c r="O60" s="1">
        <f t="shared" si="11"/>
        <v>0</v>
      </c>
      <c r="P60" s="1">
        <f t="shared" si="2"/>
        <v>0</v>
      </c>
      <c r="Q60" s="1">
        <f t="shared" si="3"/>
        <v>0</v>
      </c>
      <c r="R60" s="1">
        <f t="shared" si="4"/>
        <v>0</v>
      </c>
      <c r="S60" s="1">
        <f t="shared" si="5"/>
        <v>0</v>
      </c>
      <c r="T60" s="1">
        <f t="shared" si="6"/>
        <v>0</v>
      </c>
      <c r="U60" s="1">
        <f t="shared" si="7"/>
        <v>0</v>
      </c>
      <c r="V60" s="1">
        <f t="shared" si="8"/>
        <v>0</v>
      </c>
    </row>
    <row r="61" spans="1:22">
      <c r="A61" s="5">
        <v>40071</v>
      </c>
      <c r="B61" s="1"/>
      <c r="D61" s="1">
        <v>24.9</v>
      </c>
      <c r="E61" t="s">
        <v>20</v>
      </c>
      <c r="F61" t="s">
        <v>5</v>
      </c>
      <c r="G61" t="s">
        <v>606</v>
      </c>
      <c r="H61" s="1"/>
      <c r="K61" s="1">
        <f t="shared" si="0"/>
        <v>24.9</v>
      </c>
      <c r="L61" s="1">
        <f t="shared" si="9"/>
        <v>0</v>
      </c>
      <c r="M61" s="1">
        <f t="shared" si="10"/>
        <v>0</v>
      </c>
      <c r="N61" s="1">
        <f t="shared" si="1"/>
        <v>0</v>
      </c>
      <c r="O61" s="1">
        <f t="shared" si="11"/>
        <v>0</v>
      </c>
      <c r="P61" s="1">
        <f t="shared" si="2"/>
        <v>24.9</v>
      </c>
      <c r="Q61" s="1">
        <f t="shared" si="3"/>
        <v>0</v>
      </c>
      <c r="R61" s="1">
        <f t="shared" si="4"/>
        <v>0</v>
      </c>
      <c r="S61" s="1">
        <f t="shared" si="5"/>
        <v>0</v>
      </c>
      <c r="T61" s="1">
        <f t="shared" si="6"/>
        <v>0</v>
      </c>
      <c r="U61" s="1">
        <f t="shared" si="7"/>
        <v>0</v>
      </c>
      <c r="V61" s="1">
        <f t="shared" si="8"/>
        <v>0</v>
      </c>
    </row>
    <row r="62" spans="1:22">
      <c r="A62" s="5">
        <v>40071</v>
      </c>
      <c r="B62" s="1">
        <v>20</v>
      </c>
      <c r="C62" t="s">
        <v>56</v>
      </c>
      <c r="D62" s="1">
        <v>30</v>
      </c>
      <c r="E62" t="s">
        <v>56</v>
      </c>
      <c r="F62" t="s">
        <v>5</v>
      </c>
      <c r="G62" t="s">
        <v>606</v>
      </c>
      <c r="H62" s="1"/>
      <c r="K62" s="1">
        <f t="shared" si="0"/>
        <v>0</v>
      </c>
      <c r="L62" s="1">
        <f t="shared" si="9"/>
        <v>0</v>
      </c>
      <c r="M62" s="1">
        <f t="shared" si="10"/>
        <v>0</v>
      </c>
      <c r="N62" s="1">
        <f t="shared" si="1"/>
        <v>0</v>
      </c>
      <c r="O62" s="1">
        <f t="shared" si="11"/>
        <v>0</v>
      </c>
      <c r="P62" s="1">
        <f t="shared" si="2"/>
        <v>30</v>
      </c>
      <c r="Q62" s="1">
        <f t="shared" si="3"/>
        <v>0</v>
      </c>
      <c r="R62" s="1">
        <f t="shared" si="4"/>
        <v>0</v>
      </c>
      <c r="S62" s="1">
        <f t="shared" si="5"/>
        <v>0</v>
      </c>
      <c r="T62" s="1">
        <f t="shared" si="6"/>
        <v>0</v>
      </c>
      <c r="U62" s="1">
        <f t="shared" si="7"/>
        <v>30</v>
      </c>
      <c r="V62" s="1">
        <f t="shared" si="8"/>
        <v>0</v>
      </c>
    </row>
    <row r="63" spans="1:22">
      <c r="A63" s="5">
        <v>40071</v>
      </c>
      <c r="B63" s="1"/>
      <c r="D63" s="1">
        <v>90</v>
      </c>
      <c r="E63" t="s">
        <v>20</v>
      </c>
      <c r="F63" t="s">
        <v>7</v>
      </c>
      <c r="G63" t="s">
        <v>491</v>
      </c>
      <c r="K63" s="1">
        <f t="shared" si="0"/>
        <v>90</v>
      </c>
      <c r="L63" s="1">
        <f t="shared" si="9"/>
        <v>0</v>
      </c>
      <c r="M63" s="1">
        <f t="shared" si="10"/>
        <v>0</v>
      </c>
      <c r="N63" s="1">
        <f t="shared" si="1"/>
        <v>90</v>
      </c>
      <c r="O63" s="1">
        <f t="shared" si="11"/>
        <v>0</v>
      </c>
      <c r="P63" s="1">
        <f t="shared" si="2"/>
        <v>0</v>
      </c>
      <c r="Q63" s="1">
        <f t="shared" si="3"/>
        <v>0</v>
      </c>
      <c r="R63" s="1">
        <f t="shared" si="4"/>
        <v>0</v>
      </c>
      <c r="S63" s="1">
        <f t="shared" si="5"/>
        <v>0</v>
      </c>
      <c r="T63" s="1">
        <f t="shared" si="6"/>
        <v>0</v>
      </c>
      <c r="U63" s="1">
        <f t="shared" si="7"/>
        <v>0</v>
      </c>
      <c r="V63" s="1">
        <f t="shared" si="8"/>
        <v>0</v>
      </c>
    </row>
    <row r="64" spans="1:22">
      <c r="A64" s="5">
        <v>40072</v>
      </c>
      <c r="B64" s="1"/>
      <c r="D64" s="1">
        <v>24.9</v>
      </c>
      <c r="E64" t="s">
        <v>20</v>
      </c>
      <c r="F64" t="s">
        <v>8</v>
      </c>
      <c r="G64" t="s">
        <v>497</v>
      </c>
      <c r="K64" s="1">
        <f t="shared" si="0"/>
        <v>24.9</v>
      </c>
      <c r="L64" s="1">
        <f t="shared" si="9"/>
        <v>0</v>
      </c>
      <c r="M64" s="1">
        <f t="shared" si="10"/>
        <v>0</v>
      </c>
      <c r="N64" s="1">
        <f t="shared" si="1"/>
        <v>0</v>
      </c>
      <c r="O64" s="1">
        <f t="shared" si="11"/>
        <v>0</v>
      </c>
      <c r="P64" s="1">
        <f t="shared" si="2"/>
        <v>0</v>
      </c>
      <c r="Q64" s="1">
        <f t="shared" si="3"/>
        <v>0</v>
      </c>
      <c r="R64" s="1">
        <f t="shared" si="4"/>
        <v>24.9</v>
      </c>
      <c r="S64" s="1">
        <f t="shared" si="5"/>
        <v>0</v>
      </c>
      <c r="T64" s="1">
        <f t="shared" si="6"/>
        <v>0</v>
      </c>
      <c r="U64" s="1">
        <f t="shared" si="7"/>
        <v>0</v>
      </c>
      <c r="V64" s="1">
        <f t="shared" si="8"/>
        <v>0</v>
      </c>
    </row>
    <row r="65" spans="1:22">
      <c r="A65" s="5">
        <v>40072</v>
      </c>
      <c r="B65" s="1"/>
      <c r="D65" s="1">
        <v>24.91</v>
      </c>
      <c r="E65" t="s">
        <v>20</v>
      </c>
      <c r="F65" t="s">
        <v>6</v>
      </c>
      <c r="G65" t="s">
        <v>536</v>
      </c>
      <c r="H65" s="13"/>
      <c r="K65" s="1">
        <f t="shared" si="0"/>
        <v>24.91</v>
      </c>
      <c r="L65" s="1">
        <f>IF(E65="lanhouse",D65,0)</f>
        <v>0</v>
      </c>
      <c r="M65" s="1">
        <f>IF(E65="celular",D65,0)</f>
        <v>0</v>
      </c>
      <c r="N65" s="1">
        <f t="shared" si="1"/>
        <v>0</v>
      </c>
      <c r="O65" s="1">
        <f t="shared" si="11"/>
        <v>24.91</v>
      </c>
      <c r="P65" s="1">
        <f t="shared" si="2"/>
        <v>0</v>
      </c>
      <c r="Q65" s="1">
        <f t="shared" si="3"/>
        <v>0</v>
      </c>
      <c r="R65" s="1">
        <f t="shared" si="4"/>
        <v>0</v>
      </c>
      <c r="S65" s="1">
        <f t="shared" si="5"/>
        <v>0</v>
      </c>
      <c r="T65" s="1">
        <f t="shared" si="6"/>
        <v>0</v>
      </c>
      <c r="U65" s="1">
        <f t="shared" si="7"/>
        <v>0</v>
      </c>
      <c r="V65" s="1">
        <f t="shared" si="8"/>
        <v>0</v>
      </c>
    </row>
    <row r="66" spans="1:22">
      <c r="A66" s="5">
        <v>40072</v>
      </c>
      <c r="B66" s="1"/>
      <c r="D66" s="1">
        <v>64.900000000000006</v>
      </c>
      <c r="E66" t="s">
        <v>20</v>
      </c>
      <c r="F66" t="s">
        <v>8</v>
      </c>
      <c r="G66" s="13" t="s">
        <v>607</v>
      </c>
      <c r="H66" s="13"/>
      <c r="K66" s="1">
        <f t="shared" si="0"/>
        <v>64.900000000000006</v>
      </c>
      <c r="L66" s="1">
        <f>IF(E66="lanhouse",D66,0)</f>
        <v>0</v>
      </c>
      <c r="M66" s="1">
        <f>IF(E66="celular",D66,0)</f>
        <v>0</v>
      </c>
      <c r="N66" s="1">
        <f t="shared" si="1"/>
        <v>0</v>
      </c>
      <c r="O66" s="1">
        <f t="shared" si="11"/>
        <v>0</v>
      </c>
      <c r="P66" s="1">
        <f t="shared" si="2"/>
        <v>0</v>
      </c>
      <c r="Q66" s="1">
        <f t="shared" si="3"/>
        <v>0</v>
      </c>
      <c r="R66" s="1">
        <f t="shared" si="4"/>
        <v>64.900000000000006</v>
      </c>
      <c r="S66" s="1">
        <f t="shared" si="5"/>
        <v>0</v>
      </c>
      <c r="T66" s="1">
        <f t="shared" si="6"/>
        <v>0</v>
      </c>
      <c r="U66" s="1">
        <f t="shared" si="7"/>
        <v>0</v>
      </c>
      <c r="V66" s="1">
        <f t="shared" si="8"/>
        <v>0</v>
      </c>
    </row>
    <row r="67" spans="1:22">
      <c r="A67" s="5">
        <v>40072</v>
      </c>
      <c r="B67" s="1"/>
      <c r="D67" s="1">
        <v>25</v>
      </c>
      <c r="E67" t="s">
        <v>20</v>
      </c>
      <c r="F67" t="s">
        <v>8</v>
      </c>
      <c r="G67" t="s">
        <v>104</v>
      </c>
      <c r="K67" s="1">
        <f t="shared" ref="K67:K130" si="12">IF(E67="lojas",D67,0)</f>
        <v>25</v>
      </c>
      <c r="L67" s="1">
        <f t="shared" ref="L67:L130" si="13">IF(E67="lanhouse",D67,0)</f>
        <v>0</v>
      </c>
      <c r="M67" s="1">
        <f t="shared" ref="M67:M130" si="14">IF(E67="celular",D67,0)</f>
        <v>0</v>
      </c>
      <c r="N67" s="1">
        <f>IF(G67="caixa",D67,0)</f>
        <v>0</v>
      </c>
      <c r="O67" s="1">
        <f>IF(G67="bb",D67,0)</f>
        <v>0</v>
      </c>
      <c r="P67" s="1">
        <f>IF(G67="bradesco",D67,0)</f>
        <v>0</v>
      </c>
      <c r="Q67" s="1">
        <f>IF(G67="banco real",D67,0)</f>
        <v>0</v>
      </c>
      <c r="R67" s="1">
        <f>IF(G67="itau",D67,0)</f>
        <v>0</v>
      </c>
      <c r="S67" s="1">
        <f>IF(G67="pseg",D67,0)</f>
        <v>0</v>
      </c>
      <c r="T67" s="1">
        <f t="shared" ref="T67:T130" si="15">IF(C67="pessoal",B67,0)</f>
        <v>0</v>
      </c>
      <c r="U67" s="1">
        <f t="shared" ref="U67:U130" si="16">IF(E67="dominios",D67,0)</f>
        <v>0</v>
      </c>
      <c r="V67" s="1">
        <f t="shared" ref="V67:V130" si="17">IF(C67="publicidade",B67,0)</f>
        <v>0</v>
      </c>
    </row>
    <row r="68" spans="1:22">
      <c r="A68" s="5">
        <v>40073</v>
      </c>
      <c r="B68" s="1"/>
      <c r="D68" s="1">
        <v>44.9</v>
      </c>
      <c r="E68" t="s">
        <v>20</v>
      </c>
      <c r="F68" t="s">
        <v>8</v>
      </c>
      <c r="G68" s="13" t="s">
        <v>336</v>
      </c>
      <c r="H68" s="13"/>
      <c r="K68" s="1">
        <f t="shared" si="12"/>
        <v>44.9</v>
      </c>
      <c r="L68" s="1">
        <f t="shared" si="13"/>
        <v>0</v>
      </c>
      <c r="M68" s="1">
        <f t="shared" si="14"/>
        <v>0</v>
      </c>
      <c r="N68" s="1">
        <f t="shared" ref="N68:N131" si="18">IF(F68="caixa",D68,0)</f>
        <v>0</v>
      </c>
      <c r="O68" s="1">
        <f t="shared" ref="O68:O131" si="19">IF(F68="bb",D68,0)</f>
        <v>0</v>
      </c>
      <c r="P68" s="1">
        <f t="shared" ref="P68:P131" si="20">IF(F68="bradesco",D68,0)</f>
        <v>0</v>
      </c>
      <c r="Q68" s="1">
        <f t="shared" ref="Q68:Q131" si="21">IF(F68="banco real",D68,0)</f>
        <v>0</v>
      </c>
      <c r="R68" s="1">
        <f t="shared" ref="R68:R131" si="22">IF(F68="itau",D68,0)</f>
        <v>44.9</v>
      </c>
      <c r="S68" s="1">
        <f t="shared" ref="S68:S131" si="23">IF(F68="pseg",D68,0)</f>
        <v>0</v>
      </c>
      <c r="T68" s="1">
        <f t="shared" si="15"/>
        <v>0</v>
      </c>
      <c r="U68" s="1">
        <f t="shared" si="16"/>
        <v>0</v>
      </c>
      <c r="V68" s="1">
        <f t="shared" si="17"/>
        <v>0</v>
      </c>
    </row>
    <row r="69" spans="1:22">
      <c r="A69" s="5">
        <v>40073</v>
      </c>
      <c r="B69" s="1"/>
      <c r="D69" s="1">
        <v>44.9</v>
      </c>
      <c r="E69" t="s">
        <v>20</v>
      </c>
      <c r="F69" t="s">
        <v>5</v>
      </c>
      <c r="G69" s="13" t="s">
        <v>76</v>
      </c>
      <c r="H69" s="13"/>
      <c r="K69" s="1">
        <f t="shared" si="12"/>
        <v>44.9</v>
      </c>
      <c r="L69" s="1">
        <f t="shared" si="13"/>
        <v>0</v>
      </c>
      <c r="M69" s="1">
        <f t="shared" si="14"/>
        <v>0</v>
      </c>
      <c r="N69" s="1">
        <f>IF(G69="caixa",D69,0)</f>
        <v>0</v>
      </c>
      <c r="O69" s="1">
        <f>IF(G69="bb",D69,0)</f>
        <v>0</v>
      </c>
      <c r="P69" s="1">
        <f>IF(G69="bradesco",D69,0)</f>
        <v>0</v>
      </c>
      <c r="Q69" s="1">
        <f>IF(G69="banco real",D69,0)</f>
        <v>0</v>
      </c>
      <c r="R69" s="1">
        <f>IF(G69="itau",D69,0)</f>
        <v>0</v>
      </c>
      <c r="S69" s="1">
        <f>IF(G69="pseg",D69,0)</f>
        <v>0</v>
      </c>
      <c r="T69" s="1">
        <f t="shared" si="15"/>
        <v>0</v>
      </c>
      <c r="U69" s="1">
        <f t="shared" si="16"/>
        <v>0</v>
      </c>
      <c r="V69" s="1">
        <f t="shared" si="17"/>
        <v>0</v>
      </c>
    </row>
    <row r="70" spans="1:22">
      <c r="A70" s="5">
        <v>40073</v>
      </c>
      <c r="B70" s="1"/>
      <c r="D70" s="1">
        <v>24.9</v>
      </c>
      <c r="E70" t="s">
        <v>20</v>
      </c>
      <c r="F70" t="s">
        <v>6</v>
      </c>
      <c r="G70" s="13" t="s">
        <v>348</v>
      </c>
      <c r="K70" s="1">
        <f t="shared" si="12"/>
        <v>24.9</v>
      </c>
      <c r="L70" s="1">
        <f t="shared" si="13"/>
        <v>0</v>
      </c>
      <c r="M70" s="1">
        <f t="shared" si="14"/>
        <v>0</v>
      </c>
      <c r="N70" s="1">
        <f t="shared" si="18"/>
        <v>0</v>
      </c>
      <c r="O70" s="1">
        <f t="shared" si="19"/>
        <v>24.9</v>
      </c>
      <c r="P70" s="1">
        <f t="shared" si="20"/>
        <v>0</v>
      </c>
      <c r="Q70" s="1">
        <f t="shared" si="21"/>
        <v>0</v>
      </c>
      <c r="R70" s="1">
        <f t="shared" si="22"/>
        <v>0</v>
      </c>
      <c r="S70" s="1">
        <f t="shared" si="23"/>
        <v>0</v>
      </c>
      <c r="T70" s="1">
        <f t="shared" si="15"/>
        <v>0</v>
      </c>
      <c r="U70" s="1">
        <f t="shared" si="16"/>
        <v>0</v>
      </c>
      <c r="V70" s="1">
        <f t="shared" si="17"/>
        <v>0</v>
      </c>
    </row>
    <row r="71" spans="1:22">
      <c r="A71" s="5">
        <v>40073</v>
      </c>
      <c r="B71" s="1"/>
      <c r="D71" s="1">
        <v>75</v>
      </c>
      <c r="E71" t="s">
        <v>20</v>
      </c>
      <c r="F71" t="s">
        <v>8</v>
      </c>
      <c r="G71" s="13" t="s">
        <v>608</v>
      </c>
      <c r="K71" s="1">
        <f t="shared" si="12"/>
        <v>75</v>
      </c>
      <c r="L71" s="1">
        <f t="shared" si="13"/>
        <v>0</v>
      </c>
      <c r="M71" s="1">
        <f t="shared" si="14"/>
        <v>0</v>
      </c>
      <c r="N71" s="1">
        <f t="shared" si="18"/>
        <v>0</v>
      </c>
      <c r="O71" s="1">
        <f t="shared" si="19"/>
        <v>0</v>
      </c>
      <c r="P71" s="1">
        <f t="shared" si="20"/>
        <v>0</v>
      </c>
      <c r="Q71" s="1">
        <f t="shared" si="21"/>
        <v>0</v>
      </c>
      <c r="R71" s="1">
        <f t="shared" si="22"/>
        <v>75</v>
      </c>
      <c r="S71" s="1">
        <f t="shared" si="23"/>
        <v>0</v>
      </c>
      <c r="T71" s="1">
        <f t="shared" si="15"/>
        <v>0</v>
      </c>
      <c r="U71" s="1">
        <f t="shared" si="16"/>
        <v>0</v>
      </c>
      <c r="V71" s="1">
        <f t="shared" si="17"/>
        <v>0</v>
      </c>
    </row>
    <row r="72" spans="1:22">
      <c r="A72" s="5">
        <v>40073</v>
      </c>
      <c r="B72" s="1"/>
      <c r="D72" s="1">
        <v>24.9</v>
      </c>
      <c r="E72" t="s">
        <v>20</v>
      </c>
      <c r="F72" s="13" t="s">
        <v>6</v>
      </c>
      <c r="G72" s="13" t="s">
        <v>63</v>
      </c>
      <c r="H72" s="13"/>
      <c r="K72" s="1">
        <f t="shared" si="12"/>
        <v>24.9</v>
      </c>
      <c r="L72" s="1">
        <f t="shared" si="13"/>
        <v>0</v>
      </c>
      <c r="M72" s="1">
        <f t="shared" si="14"/>
        <v>0</v>
      </c>
      <c r="N72" s="1">
        <f t="shared" si="18"/>
        <v>0</v>
      </c>
      <c r="O72" s="1">
        <f t="shared" si="19"/>
        <v>24.9</v>
      </c>
      <c r="P72" s="1">
        <f t="shared" si="20"/>
        <v>0</v>
      </c>
      <c r="Q72" s="1">
        <f t="shared" si="21"/>
        <v>0</v>
      </c>
      <c r="R72" s="1">
        <f t="shared" si="22"/>
        <v>0</v>
      </c>
      <c r="S72" s="1">
        <f t="shared" si="23"/>
        <v>0</v>
      </c>
      <c r="T72" s="1">
        <f t="shared" si="15"/>
        <v>0</v>
      </c>
      <c r="U72" s="1">
        <f t="shared" si="16"/>
        <v>0</v>
      </c>
      <c r="V72" s="1">
        <f t="shared" si="17"/>
        <v>0</v>
      </c>
    </row>
    <row r="73" spans="1:22">
      <c r="A73" s="5">
        <v>40073</v>
      </c>
      <c r="B73" s="1"/>
      <c r="D73" s="1">
        <v>24.9</v>
      </c>
      <c r="E73" t="s">
        <v>20</v>
      </c>
      <c r="F73" t="s">
        <v>6</v>
      </c>
      <c r="G73" s="13" t="s">
        <v>180</v>
      </c>
      <c r="H73" s="13"/>
      <c r="K73" s="1">
        <f t="shared" si="12"/>
        <v>24.9</v>
      </c>
      <c r="L73" s="1">
        <f t="shared" si="13"/>
        <v>0</v>
      </c>
      <c r="M73" s="1">
        <f t="shared" si="14"/>
        <v>0</v>
      </c>
      <c r="N73" s="1">
        <f t="shared" si="18"/>
        <v>0</v>
      </c>
      <c r="O73" s="1">
        <f t="shared" si="19"/>
        <v>24.9</v>
      </c>
      <c r="P73" s="1">
        <f t="shared" si="20"/>
        <v>0</v>
      </c>
      <c r="Q73" s="1">
        <f t="shared" si="21"/>
        <v>0</v>
      </c>
      <c r="R73" s="1">
        <f t="shared" si="22"/>
        <v>0</v>
      </c>
      <c r="S73" s="1">
        <f t="shared" si="23"/>
        <v>0</v>
      </c>
      <c r="T73" s="1">
        <f t="shared" si="15"/>
        <v>0</v>
      </c>
      <c r="U73" s="1">
        <f t="shared" si="16"/>
        <v>0</v>
      </c>
      <c r="V73" s="1">
        <f t="shared" si="17"/>
        <v>0</v>
      </c>
    </row>
    <row r="74" spans="1:22">
      <c r="A74" s="5">
        <v>40073</v>
      </c>
      <c r="B74" s="1">
        <v>30</v>
      </c>
      <c r="C74" t="s">
        <v>56</v>
      </c>
      <c r="D74" s="1">
        <v>24.9</v>
      </c>
      <c r="E74" t="s">
        <v>20</v>
      </c>
      <c r="F74" t="s">
        <v>6</v>
      </c>
      <c r="G74" s="13" t="s">
        <v>149</v>
      </c>
      <c r="K74" s="1">
        <f t="shared" si="12"/>
        <v>24.9</v>
      </c>
      <c r="L74" s="1">
        <f t="shared" si="13"/>
        <v>0</v>
      </c>
      <c r="M74" s="1">
        <f t="shared" si="14"/>
        <v>0</v>
      </c>
      <c r="N74" s="1">
        <f t="shared" si="18"/>
        <v>0</v>
      </c>
      <c r="O74" s="1">
        <f t="shared" si="19"/>
        <v>24.9</v>
      </c>
      <c r="P74" s="1">
        <f t="shared" si="20"/>
        <v>0</v>
      </c>
      <c r="Q74" s="1">
        <f t="shared" si="21"/>
        <v>0</v>
      </c>
      <c r="R74" s="1">
        <f t="shared" si="22"/>
        <v>0</v>
      </c>
      <c r="S74" s="1">
        <f t="shared" si="23"/>
        <v>0</v>
      </c>
      <c r="T74" s="1">
        <f t="shared" si="15"/>
        <v>0</v>
      </c>
      <c r="U74" s="1">
        <f t="shared" si="16"/>
        <v>0</v>
      </c>
      <c r="V74" s="1">
        <f t="shared" si="17"/>
        <v>0</v>
      </c>
    </row>
    <row r="75" spans="1:22">
      <c r="A75" s="5">
        <v>40074</v>
      </c>
      <c r="B75" s="1"/>
      <c r="D75" s="1">
        <v>44.9</v>
      </c>
      <c r="E75" t="s">
        <v>20</v>
      </c>
      <c r="F75" t="s">
        <v>8</v>
      </c>
      <c r="G75" s="13" t="s">
        <v>244</v>
      </c>
      <c r="K75" s="1">
        <f t="shared" si="12"/>
        <v>44.9</v>
      </c>
      <c r="L75" s="1">
        <f t="shared" si="13"/>
        <v>0</v>
      </c>
      <c r="M75" s="1">
        <f t="shared" si="14"/>
        <v>0</v>
      </c>
      <c r="N75" s="1">
        <f>IF(G75="caixa",D75,0)</f>
        <v>0</v>
      </c>
      <c r="O75" s="1">
        <f>IF(G75="bb",D75,0)</f>
        <v>0</v>
      </c>
      <c r="P75" s="1">
        <f>IF(G75="bradesco",D75,0)</f>
        <v>0</v>
      </c>
      <c r="Q75" s="1">
        <f>IF(G75="banco real",D75,0)</f>
        <v>0</v>
      </c>
      <c r="R75" s="1">
        <f>IF(G75="itau",D75,0)</f>
        <v>0</v>
      </c>
      <c r="S75" s="1">
        <f>IF(G75="pseg",D75,0)</f>
        <v>0</v>
      </c>
      <c r="T75" s="1">
        <f t="shared" si="15"/>
        <v>0</v>
      </c>
      <c r="U75" s="1">
        <f t="shared" si="16"/>
        <v>0</v>
      </c>
      <c r="V75" s="1">
        <f t="shared" si="17"/>
        <v>0</v>
      </c>
    </row>
    <row r="76" spans="1:22">
      <c r="A76" s="5">
        <v>40074</v>
      </c>
      <c r="B76" s="1"/>
      <c r="D76" s="1">
        <v>45</v>
      </c>
      <c r="E76" t="s">
        <v>107</v>
      </c>
      <c r="F76" t="s">
        <v>5</v>
      </c>
      <c r="G76" s="13" t="s">
        <v>50</v>
      </c>
      <c r="H76" s="13"/>
      <c r="K76" s="1">
        <f t="shared" si="12"/>
        <v>0</v>
      </c>
      <c r="L76" s="1">
        <f t="shared" si="13"/>
        <v>0</v>
      </c>
      <c r="M76" s="1">
        <f t="shared" si="14"/>
        <v>0</v>
      </c>
      <c r="N76" s="1">
        <f t="shared" si="18"/>
        <v>0</v>
      </c>
      <c r="O76" s="1">
        <f t="shared" si="19"/>
        <v>0</v>
      </c>
      <c r="P76" s="1">
        <f t="shared" si="20"/>
        <v>45</v>
      </c>
      <c r="Q76" s="1">
        <f t="shared" si="21"/>
        <v>0</v>
      </c>
      <c r="R76" s="1">
        <f t="shared" si="22"/>
        <v>0</v>
      </c>
      <c r="S76" s="1">
        <f t="shared" si="23"/>
        <v>0</v>
      </c>
      <c r="T76" s="1">
        <f t="shared" si="15"/>
        <v>0</v>
      </c>
      <c r="U76" s="1">
        <f t="shared" si="16"/>
        <v>0</v>
      </c>
      <c r="V76" s="1">
        <f t="shared" si="17"/>
        <v>0</v>
      </c>
    </row>
    <row r="77" spans="1:22">
      <c r="A77" s="5">
        <v>40074</v>
      </c>
      <c r="B77" s="1"/>
      <c r="D77" s="1">
        <v>22.5</v>
      </c>
      <c r="E77" t="s">
        <v>107</v>
      </c>
      <c r="F77" t="s">
        <v>8</v>
      </c>
      <c r="G77" s="13" t="s">
        <v>431</v>
      </c>
      <c r="H77" s="13"/>
      <c r="K77" s="1">
        <f t="shared" si="12"/>
        <v>0</v>
      </c>
      <c r="L77" s="1">
        <f t="shared" si="13"/>
        <v>0</v>
      </c>
      <c r="M77" s="1">
        <f t="shared" si="14"/>
        <v>0</v>
      </c>
      <c r="N77" s="1">
        <f t="shared" si="18"/>
        <v>0</v>
      </c>
      <c r="O77" s="1">
        <f t="shared" si="19"/>
        <v>0</v>
      </c>
      <c r="P77" s="1">
        <f t="shared" si="20"/>
        <v>0</v>
      </c>
      <c r="Q77" s="1">
        <f t="shared" si="21"/>
        <v>0</v>
      </c>
      <c r="R77" s="1">
        <f t="shared" si="22"/>
        <v>22.5</v>
      </c>
      <c r="S77" s="1">
        <f t="shared" si="23"/>
        <v>0</v>
      </c>
      <c r="T77" s="1">
        <f t="shared" si="15"/>
        <v>0</v>
      </c>
      <c r="U77" s="1">
        <f t="shared" si="16"/>
        <v>0</v>
      </c>
      <c r="V77" s="1">
        <f t="shared" si="17"/>
        <v>0</v>
      </c>
    </row>
    <row r="78" spans="1:22">
      <c r="A78" s="5">
        <v>40077</v>
      </c>
      <c r="B78" s="1"/>
      <c r="D78" s="1">
        <v>24.9</v>
      </c>
      <c r="E78" t="s">
        <v>20</v>
      </c>
      <c r="F78" t="s">
        <v>6</v>
      </c>
      <c r="G78" s="13" t="s">
        <v>411</v>
      </c>
      <c r="H78" s="1"/>
      <c r="K78" s="1">
        <f t="shared" si="12"/>
        <v>24.9</v>
      </c>
      <c r="L78" s="1">
        <f t="shared" si="13"/>
        <v>0</v>
      </c>
      <c r="M78" s="1">
        <f t="shared" si="14"/>
        <v>0</v>
      </c>
      <c r="N78" s="1">
        <f>IF(G78="caixa",D78,0)</f>
        <v>0</v>
      </c>
      <c r="O78" s="1">
        <f>IF(G78="bb",D78,0)</f>
        <v>0</v>
      </c>
      <c r="P78" s="1">
        <f>IF(G78="bradesco",D78,0)</f>
        <v>0</v>
      </c>
      <c r="Q78" s="1">
        <f>IF(G78="banco real",D78,0)</f>
        <v>0</v>
      </c>
      <c r="R78" s="1">
        <f>IF(G78="itau",D78,0)</f>
        <v>0</v>
      </c>
      <c r="S78" s="1">
        <f>IF(G78="pseg",D78,0)</f>
        <v>0</v>
      </c>
      <c r="T78" s="1">
        <f t="shared" si="15"/>
        <v>0</v>
      </c>
      <c r="U78" s="1">
        <f t="shared" si="16"/>
        <v>0</v>
      </c>
      <c r="V78" s="1">
        <f t="shared" si="17"/>
        <v>0</v>
      </c>
    </row>
    <row r="79" spans="1:22">
      <c r="A79" s="5">
        <v>40077</v>
      </c>
      <c r="B79" s="1"/>
      <c r="D79" s="1">
        <v>24.9</v>
      </c>
      <c r="E79" t="s">
        <v>20</v>
      </c>
      <c r="F79" t="s">
        <v>6</v>
      </c>
      <c r="G79" s="13" t="s">
        <v>456</v>
      </c>
      <c r="H79" s="13"/>
      <c r="K79" s="1">
        <f t="shared" si="12"/>
        <v>24.9</v>
      </c>
      <c r="L79" s="1">
        <f t="shared" si="13"/>
        <v>0</v>
      </c>
      <c r="M79" s="1">
        <f t="shared" si="14"/>
        <v>0</v>
      </c>
      <c r="N79" s="1">
        <f t="shared" si="18"/>
        <v>0</v>
      </c>
      <c r="O79" s="1">
        <f t="shared" si="19"/>
        <v>24.9</v>
      </c>
      <c r="P79" s="1">
        <f t="shared" si="20"/>
        <v>0</v>
      </c>
      <c r="Q79" s="1">
        <f t="shared" si="21"/>
        <v>0</v>
      </c>
      <c r="R79" s="1">
        <f t="shared" si="22"/>
        <v>0</v>
      </c>
      <c r="S79" s="1">
        <f t="shared" si="23"/>
        <v>0</v>
      </c>
      <c r="T79" s="1">
        <f t="shared" si="15"/>
        <v>0</v>
      </c>
      <c r="U79" s="1">
        <f t="shared" si="16"/>
        <v>0</v>
      </c>
      <c r="V79" s="1">
        <f t="shared" si="17"/>
        <v>0</v>
      </c>
    </row>
    <row r="80" spans="1:22">
      <c r="A80" s="5">
        <v>40077</v>
      </c>
      <c r="B80" s="1"/>
      <c r="D80" s="1">
        <v>24.9</v>
      </c>
      <c r="E80" t="s">
        <v>20</v>
      </c>
      <c r="F80" t="s">
        <v>6</v>
      </c>
      <c r="G80" s="13" t="s">
        <v>401</v>
      </c>
      <c r="K80" s="1">
        <f t="shared" si="12"/>
        <v>24.9</v>
      </c>
      <c r="L80" s="1">
        <f t="shared" si="13"/>
        <v>0</v>
      </c>
      <c r="M80" s="1">
        <f t="shared" si="14"/>
        <v>0</v>
      </c>
      <c r="N80" s="1">
        <f t="shared" si="18"/>
        <v>0</v>
      </c>
      <c r="O80" s="1">
        <f t="shared" si="19"/>
        <v>24.9</v>
      </c>
      <c r="P80" s="1">
        <f t="shared" si="20"/>
        <v>0</v>
      </c>
      <c r="Q80" s="1">
        <f t="shared" si="21"/>
        <v>0</v>
      </c>
      <c r="R80" s="1">
        <f t="shared" si="22"/>
        <v>0</v>
      </c>
      <c r="S80" s="1">
        <f t="shared" si="23"/>
        <v>0</v>
      </c>
      <c r="T80" s="1">
        <f t="shared" si="15"/>
        <v>0</v>
      </c>
      <c r="U80" s="1">
        <f t="shared" si="16"/>
        <v>0</v>
      </c>
      <c r="V80" s="1">
        <f t="shared" si="17"/>
        <v>0</v>
      </c>
    </row>
    <row r="81" spans="1:22">
      <c r="A81" s="5">
        <v>40077</v>
      </c>
      <c r="B81" s="1"/>
      <c r="D81" s="1">
        <v>190</v>
      </c>
      <c r="E81" t="s">
        <v>20</v>
      </c>
      <c r="F81" t="s">
        <v>33</v>
      </c>
      <c r="G81" s="13" t="s">
        <v>33</v>
      </c>
      <c r="H81" s="13"/>
      <c r="K81" s="1">
        <f t="shared" si="12"/>
        <v>190</v>
      </c>
      <c r="L81" s="1">
        <f t="shared" si="13"/>
        <v>0</v>
      </c>
      <c r="M81" s="1">
        <f t="shared" si="14"/>
        <v>0</v>
      </c>
      <c r="N81" s="1">
        <f t="shared" si="18"/>
        <v>0</v>
      </c>
      <c r="O81" s="1">
        <f t="shared" si="19"/>
        <v>0</v>
      </c>
      <c r="P81" s="1">
        <f t="shared" si="20"/>
        <v>0</v>
      </c>
      <c r="Q81" s="1">
        <f t="shared" si="21"/>
        <v>0</v>
      </c>
      <c r="R81" s="1">
        <f t="shared" si="22"/>
        <v>0</v>
      </c>
      <c r="S81" s="1">
        <f t="shared" si="23"/>
        <v>190</v>
      </c>
      <c r="T81" s="1">
        <f t="shared" si="15"/>
        <v>0</v>
      </c>
      <c r="U81" s="1">
        <f t="shared" si="16"/>
        <v>0</v>
      </c>
      <c r="V81" s="1">
        <f t="shared" si="17"/>
        <v>0</v>
      </c>
    </row>
    <row r="82" spans="1:22">
      <c r="A82" s="5">
        <v>40075</v>
      </c>
      <c r="B82" s="1"/>
      <c r="D82" s="1">
        <v>24.9</v>
      </c>
      <c r="E82" t="s">
        <v>20</v>
      </c>
      <c r="F82" t="s">
        <v>13</v>
      </c>
      <c r="G82" s="13" t="s">
        <v>361</v>
      </c>
      <c r="H82" s="13"/>
      <c r="K82" s="1">
        <f t="shared" si="12"/>
        <v>24.9</v>
      </c>
      <c r="L82" s="1">
        <f t="shared" si="13"/>
        <v>0</v>
      </c>
      <c r="M82" s="1">
        <f t="shared" si="14"/>
        <v>0</v>
      </c>
      <c r="N82" s="1">
        <f t="shared" si="18"/>
        <v>0</v>
      </c>
      <c r="O82" s="1">
        <f t="shared" si="19"/>
        <v>0</v>
      </c>
      <c r="P82" s="1">
        <f t="shared" si="20"/>
        <v>0</v>
      </c>
      <c r="Q82" s="1">
        <f t="shared" si="21"/>
        <v>24.9</v>
      </c>
      <c r="R82" s="1">
        <f t="shared" si="22"/>
        <v>0</v>
      </c>
      <c r="S82" s="1">
        <f t="shared" si="23"/>
        <v>0</v>
      </c>
      <c r="T82" s="1">
        <f t="shared" si="15"/>
        <v>0</v>
      </c>
      <c r="U82" s="1">
        <f t="shared" si="16"/>
        <v>0</v>
      </c>
      <c r="V82" s="1">
        <f t="shared" si="17"/>
        <v>0</v>
      </c>
    </row>
    <row r="83" spans="1:22">
      <c r="A83" s="5">
        <v>40077</v>
      </c>
      <c r="B83" s="1"/>
      <c r="D83" s="1">
        <v>22.9</v>
      </c>
      <c r="E83" t="s">
        <v>20</v>
      </c>
      <c r="F83" t="s">
        <v>7</v>
      </c>
      <c r="G83" s="13" t="s">
        <v>609</v>
      </c>
      <c r="K83" s="1">
        <f t="shared" si="12"/>
        <v>22.9</v>
      </c>
      <c r="L83" s="1">
        <f t="shared" si="13"/>
        <v>0</v>
      </c>
      <c r="M83" s="1">
        <f t="shared" si="14"/>
        <v>0</v>
      </c>
      <c r="N83" s="1">
        <f t="shared" si="18"/>
        <v>22.9</v>
      </c>
      <c r="O83" s="1">
        <f t="shared" si="19"/>
        <v>0</v>
      </c>
      <c r="P83" s="1">
        <f t="shared" si="20"/>
        <v>0</v>
      </c>
      <c r="Q83" s="1">
        <f t="shared" si="21"/>
        <v>0</v>
      </c>
      <c r="R83" s="1">
        <f t="shared" si="22"/>
        <v>0</v>
      </c>
      <c r="S83" s="1">
        <f t="shared" si="23"/>
        <v>0</v>
      </c>
      <c r="T83" s="1">
        <f t="shared" si="15"/>
        <v>0</v>
      </c>
      <c r="U83" s="1">
        <f t="shared" si="16"/>
        <v>0</v>
      </c>
      <c r="V83" s="1">
        <f t="shared" si="17"/>
        <v>0</v>
      </c>
    </row>
    <row r="84" spans="1:22">
      <c r="A84" s="5">
        <v>40077</v>
      </c>
      <c r="B84" s="1"/>
      <c r="D84" s="1">
        <v>24.9</v>
      </c>
      <c r="E84" t="s">
        <v>20</v>
      </c>
      <c r="F84" t="s">
        <v>5</v>
      </c>
      <c r="G84" s="13" t="s">
        <v>610</v>
      </c>
      <c r="K84" s="1">
        <f t="shared" si="12"/>
        <v>24.9</v>
      </c>
      <c r="L84" s="1">
        <f t="shared" si="13"/>
        <v>0</v>
      </c>
      <c r="M84" s="1">
        <f t="shared" si="14"/>
        <v>0</v>
      </c>
      <c r="N84" s="1">
        <f t="shared" si="18"/>
        <v>0</v>
      </c>
      <c r="O84" s="1">
        <f t="shared" si="19"/>
        <v>0</v>
      </c>
      <c r="P84" s="1">
        <f t="shared" si="20"/>
        <v>24.9</v>
      </c>
      <c r="Q84" s="1">
        <f t="shared" si="21"/>
        <v>0</v>
      </c>
      <c r="R84" s="1">
        <f t="shared" si="22"/>
        <v>0</v>
      </c>
      <c r="S84" s="1">
        <f t="shared" si="23"/>
        <v>0</v>
      </c>
      <c r="T84" s="1">
        <f t="shared" si="15"/>
        <v>0</v>
      </c>
      <c r="U84" s="1">
        <f t="shared" si="16"/>
        <v>0</v>
      </c>
      <c r="V84" s="1">
        <f t="shared" si="17"/>
        <v>0</v>
      </c>
    </row>
    <row r="85" spans="1:22">
      <c r="A85" s="5">
        <v>40077</v>
      </c>
      <c r="B85" s="1"/>
      <c r="D85" s="1">
        <v>40</v>
      </c>
      <c r="E85" t="s">
        <v>107</v>
      </c>
      <c r="F85" t="s">
        <v>5</v>
      </c>
      <c r="G85" s="13" t="s">
        <v>610</v>
      </c>
      <c r="K85" s="1">
        <f t="shared" si="12"/>
        <v>0</v>
      </c>
      <c r="L85" s="1">
        <f t="shared" si="13"/>
        <v>0</v>
      </c>
      <c r="M85" s="1">
        <f t="shared" si="14"/>
        <v>0</v>
      </c>
      <c r="N85" s="1">
        <f t="shared" si="18"/>
        <v>0</v>
      </c>
      <c r="O85" s="1">
        <f t="shared" si="19"/>
        <v>0</v>
      </c>
      <c r="P85" s="1">
        <f t="shared" si="20"/>
        <v>40</v>
      </c>
      <c r="Q85" s="1">
        <f t="shared" si="21"/>
        <v>0</v>
      </c>
      <c r="R85" s="1">
        <f t="shared" si="22"/>
        <v>0</v>
      </c>
      <c r="S85" s="1">
        <f t="shared" si="23"/>
        <v>0</v>
      </c>
      <c r="T85" s="1">
        <f t="shared" si="15"/>
        <v>0</v>
      </c>
      <c r="U85" s="1">
        <f t="shared" si="16"/>
        <v>0</v>
      </c>
      <c r="V85" s="1">
        <f t="shared" si="17"/>
        <v>0</v>
      </c>
    </row>
    <row r="86" spans="1:22">
      <c r="A86" s="5">
        <v>40077</v>
      </c>
      <c r="B86" s="1"/>
      <c r="D86" s="1">
        <v>24.9</v>
      </c>
      <c r="E86" t="s">
        <v>20</v>
      </c>
      <c r="F86" t="s">
        <v>5</v>
      </c>
      <c r="G86" s="13" t="s">
        <v>611</v>
      </c>
      <c r="K86" s="1">
        <f t="shared" si="12"/>
        <v>24.9</v>
      </c>
      <c r="L86" s="1">
        <f t="shared" si="13"/>
        <v>0</v>
      </c>
      <c r="M86" s="1">
        <f t="shared" si="14"/>
        <v>0</v>
      </c>
      <c r="N86" s="1">
        <f t="shared" si="18"/>
        <v>0</v>
      </c>
      <c r="O86" s="1">
        <f t="shared" si="19"/>
        <v>0</v>
      </c>
      <c r="P86" s="1">
        <f t="shared" si="20"/>
        <v>24.9</v>
      </c>
      <c r="Q86" s="1">
        <f t="shared" si="21"/>
        <v>0</v>
      </c>
      <c r="R86" s="1">
        <f t="shared" si="22"/>
        <v>0</v>
      </c>
      <c r="S86" s="1">
        <f t="shared" si="23"/>
        <v>0</v>
      </c>
      <c r="T86" s="1">
        <f t="shared" si="15"/>
        <v>0</v>
      </c>
      <c r="U86" s="1">
        <f t="shared" si="16"/>
        <v>0</v>
      </c>
      <c r="V86" s="1">
        <f t="shared" si="17"/>
        <v>0</v>
      </c>
    </row>
    <row r="87" spans="1:22">
      <c r="A87" s="5">
        <v>40078</v>
      </c>
      <c r="B87" s="1"/>
      <c r="D87" s="1">
        <v>23.9</v>
      </c>
      <c r="E87" t="s">
        <v>20</v>
      </c>
      <c r="F87" t="s">
        <v>6</v>
      </c>
      <c r="G87" s="13" t="s">
        <v>111</v>
      </c>
      <c r="K87" s="1">
        <f t="shared" si="12"/>
        <v>23.9</v>
      </c>
      <c r="L87" s="1">
        <f t="shared" si="13"/>
        <v>0</v>
      </c>
      <c r="M87" s="1">
        <f t="shared" si="14"/>
        <v>0</v>
      </c>
      <c r="N87" s="1">
        <f t="shared" si="18"/>
        <v>0</v>
      </c>
      <c r="O87" s="1">
        <f t="shared" si="19"/>
        <v>23.9</v>
      </c>
      <c r="P87" s="1">
        <f t="shared" si="20"/>
        <v>0</v>
      </c>
      <c r="Q87" s="1">
        <f t="shared" si="21"/>
        <v>0</v>
      </c>
      <c r="R87" s="1">
        <f t="shared" si="22"/>
        <v>0</v>
      </c>
      <c r="S87" s="1">
        <f t="shared" si="23"/>
        <v>0</v>
      </c>
      <c r="T87" s="1">
        <f t="shared" si="15"/>
        <v>0</v>
      </c>
      <c r="U87" s="1">
        <f t="shared" si="16"/>
        <v>0</v>
      </c>
      <c r="V87" s="1">
        <f t="shared" si="17"/>
        <v>0</v>
      </c>
    </row>
    <row r="88" spans="1:22">
      <c r="A88" s="5">
        <v>40078</v>
      </c>
      <c r="B88" s="1">
        <v>30</v>
      </c>
      <c r="C88" t="s">
        <v>56</v>
      </c>
      <c r="D88" s="1">
        <v>30</v>
      </c>
      <c r="E88" t="s">
        <v>56</v>
      </c>
      <c r="F88" t="s">
        <v>8</v>
      </c>
      <c r="G88" s="13" t="s">
        <v>612</v>
      </c>
      <c r="K88" s="1">
        <f t="shared" si="12"/>
        <v>0</v>
      </c>
      <c r="L88" s="1">
        <f t="shared" si="13"/>
        <v>0</v>
      </c>
      <c r="M88" s="1">
        <f t="shared" si="14"/>
        <v>0</v>
      </c>
      <c r="N88" s="1">
        <f t="shared" si="18"/>
        <v>0</v>
      </c>
      <c r="O88" s="1">
        <f t="shared" si="19"/>
        <v>0</v>
      </c>
      <c r="P88" s="1">
        <f t="shared" si="20"/>
        <v>0</v>
      </c>
      <c r="Q88" s="1">
        <f t="shared" si="21"/>
        <v>0</v>
      </c>
      <c r="R88" s="1">
        <f t="shared" si="22"/>
        <v>30</v>
      </c>
      <c r="S88" s="1">
        <f t="shared" si="23"/>
        <v>0</v>
      </c>
      <c r="T88" s="1">
        <f t="shared" si="15"/>
        <v>0</v>
      </c>
      <c r="U88" s="1">
        <f t="shared" si="16"/>
        <v>30</v>
      </c>
      <c r="V88" s="1">
        <f t="shared" si="17"/>
        <v>0</v>
      </c>
    </row>
    <row r="89" spans="1:22">
      <c r="A89" s="5">
        <v>40078</v>
      </c>
      <c r="B89" s="1"/>
      <c r="D89" s="1">
        <v>26.9</v>
      </c>
      <c r="E89" t="s">
        <v>20</v>
      </c>
      <c r="F89" t="s">
        <v>7</v>
      </c>
      <c r="G89" s="13" t="s">
        <v>154</v>
      </c>
      <c r="H89" s="13"/>
      <c r="K89" s="1">
        <f t="shared" si="12"/>
        <v>26.9</v>
      </c>
      <c r="L89" s="1">
        <f t="shared" si="13"/>
        <v>0</v>
      </c>
      <c r="M89" s="1">
        <f t="shared" si="14"/>
        <v>0</v>
      </c>
      <c r="N89" s="1">
        <f t="shared" si="18"/>
        <v>26.9</v>
      </c>
      <c r="O89" s="1">
        <f t="shared" si="19"/>
        <v>0</v>
      </c>
      <c r="P89" s="1">
        <f t="shared" si="20"/>
        <v>0</v>
      </c>
      <c r="Q89" s="1">
        <f t="shared" si="21"/>
        <v>0</v>
      </c>
      <c r="R89" s="1">
        <f t="shared" si="22"/>
        <v>0</v>
      </c>
      <c r="S89" s="1">
        <f t="shared" si="23"/>
        <v>0</v>
      </c>
      <c r="T89" s="1">
        <f t="shared" si="15"/>
        <v>0</v>
      </c>
      <c r="U89" s="1">
        <f t="shared" si="16"/>
        <v>0</v>
      </c>
      <c r="V89" s="1">
        <f t="shared" si="17"/>
        <v>0</v>
      </c>
    </row>
    <row r="90" spans="1:22">
      <c r="A90" s="5">
        <v>40078</v>
      </c>
      <c r="B90" s="1"/>
      <c r="D90" s="1">
        <v>24.9</v>
      </c>
      <c r="E90" t="s">
        <v>20</v>
      </c>
      <c r="F90" t="s">
        <v>6</v>
      </c>
      <c r="G90" s="13" t="s">
        <v>613</v>
      </c>
      <c r="K90" s="1">
        <f t="shared" si="12"/>
        <v>24.9</v>
      </c>
      <c r="L90" s="1">
        <f t="shared" si="13"/>
        <v>0</v>
      </c>
      <c r="M90" s="1">
        <f t="shared" si="14"/>
        <v>0</v>
      </c>
      <c r="N90" s="1">
        <f t="shared" si="18"/>
        <v>0</v>
      </c>
      <c r="O90" s="1">
        <f t="shared" si="19"/>
        <v>24.9</v>
      </c>
      <c r="P90" s="1">
        <f t="shared" si="20"/>
        <v>0</v>
      </c>
      <c r="Q90" s="1">
        <f t="shared" si="21"/>
        <v>0</v>
      </c>
      <c r="R90" s="1">
        <f t="shared" si="22"/>
        <v>0</v>
      </c>
      <c r="S90" s="1">
        <f t="shared" si="23"/>
        <v>0</v>
      </c>
      <c r="T90" s="1">
        <f t="shared" si="15"/>
        <v>0</v>
      </c>
      <c r="U90" s="1">
        <f t="shared" si="16"/>
        <v>0</v>
      </c>
      <c r="V90" s="1">
        <f t="shared" si="17"/>
        <v>0</v>
      </c>
    </row>
    <row r="91" spans="1:22">
      <c r="A91" s="5">
        <v>40078</v>
      </c>
      <c r="B91" s="1"/>
      <c r="D91" s="1">
        <v>25</v>
      </c>
      <c r="E91" t="s">
        <v>20</v>
      </c>
      <c r="F91" t="s">
        <v>6</v>
      </c>
      <c r="G91" s="13" t="s">
        <v>546</v>
      </c>
      <c r="K91" s="1">
        <f>IF(E91="lojas",D91,0)</f>
        <v>25</v>
      </c>
      <c r="L91" s="1">
        <f>IF(E91="lanhouse",D91,0)</f>
        <v>0</v>
      </c>
      <c r="M91" s="1">
        <f>IF(E91="celular",D91,0)</f>
        <v>0</v>
      </c>
      <c r="N91" s="1">
        <f>IF(F91="caixa",D91,0)</f>
        <v>0</v>
      </c>
      <c r="O91" s="1">
        <f>IF(F91="bb",D91,0)</f>
        <v>25</v>
      </c>
      <c r="P91" s="1">
        <f>IF(F91="bradesco",D91,0)</f>
        <v>0</v>
      </c>
      <c r="Q91" s="1">
        <f>IF(F91="banco real",D91,0)</f>
        <v>0</v>
      </c>
      <c r="R91" s="1">
        <f>IF(F91="itau",D91,0)</f>
        <v>0</v>
      </c>
      <c r="S91" s="1">
        <f>IF(F91="pseg",D91,0)</f>
        <v>0</v>
      </c>
      <c r="T91" s="1">
        <f>IF(C91="pessoal",B91,0)</f>
        <v>0</v>
      </c>
      <c r="U91" s="1">
        <f>IF(E91="dominios",D91,0)</f>
        <v>0</v>
      </c>
      <c r="V91" s="1">
        <f>IF(C91="publicidade",B91,0)</f>
        <v>0</v>
      </c>
    </row>
    <row r="92" spans="1:22">
      <c r="A92" s="5">
        <v>40078</v>
      </c>
      <c r="B92" s="1"/>
      <c r="D92" s="1">
        <v>24.9</v>
      </c>
      <c r="E92" t="s">
        <v>20</v>
      </c>
      <c r="F92" t="s">
        <v>5</v>
      </c>
      <c r="G92" s="13" t="s">
        <v>187</v>
      </c>
      <c r="K92" s="1">
        <f t="shared" si="12"/>
        <v>24.9</v>
      </c>
      <c r="L92" s="1">
        <f t="shared" si="13"/>
        <v>0</v>
      </c>
      <c r="M92" s="1">
        <f t="shared" si="14"/>
        <v>0</v>
      </c>
      <c r="N92" s="1">
        <f t="shared" si="18"/>
        <v>0</v>
      </c>
      <c r="O92" s="1">
        <f t="shared" si="19"/>
        <v>0</v>
      </c>
      <c r="P92" s="1">
        <f t="shared" si="20"/>
        <v>24.9</v>
      </c>
      <c r="Q92" s="1">
        <f t="shared" si="21"/>
        <v>0</v>
      </c>
      <c r="R92" s="1">
        <f t="shared" si="22"/>
        <v>0</v>
      </c>
      <c r="S92" s="1">
        <f t="shared" si="23"/>
        <v>0</v>
      </c>
      <c r="T92" s="1">
        <f t="shared" si="15"/>
        <v>0</v>
      </c>
      <c r="U92" s="1">
        <f t="shared" si="16"/>
        <v>0</v>
      </c>
      <c r="V92" s="1">
        <f t="shared" si="17"/>
        <v>0</v>
      </c>
    </row>
    <row r="93" spans="1:22">
      <c r="A93" s="5">
        <v>40078</v>
      </c>
      <c r="B93" s="1"/>
      <c r="D93" s="1">
        <v>24.9</v>
      </c>
      <c r="E93" t="s">
        <v>20</v>
      </c>
      <c r="F93" t="s">
        <v>6</v>
      </c>
      <c r="G93" s="13" t="s">
        <v>158</v>
      </c>
      <c r="K93" s="1">
        <f t="shared" si="12"/>
        <v>24.9</v>
      </c>
      <c r="L93" s="1">
        <f t="shared" si="13"/>
        <v>0</v>
      </c>
      <c r="M93" s="1">
        <f t="shared" si="14"/>
        <v>0</v>
      </c>
      <c r="N93" s="1">
        <f t="shared" si="18"/>
        <v>0</v>
      </c>
      <c r="O93" s="1">
        <f t="shared" si="19"/>
        <v>24.9</v>
      </c>
      <c r="P93" s="1">
        <f t="shared" si="20"/>
        <v>0</v>
      </c>
      <c r="Q93" s="1">
        <f t="shared" si="21"/>
        <v>0</v>
      </c>
      <c r="R93" s="1">
        <f t="shared" si="22"/>
        <v>0</v>
      </c>
      <c r="S93" s="1">
        <f t="shared" si="23"/>
        <v>0</v>
      </c>
      <c r="T93" s="1">
        <f t="shared" si="15"/>
        <v>0</v>
      </c>
      <c r="U93" s="1">
        <f t="shared" si="16"/>
        <v>0</v>
      </c>
      <c r="V93" s="1">
        <f t="shared" si="17"/>
        <v>0</v>
      </c>
    </row>
    <row r="94" spans="1:22">
      <c r="A94" s="5">
        <v>40078</v>
      </c>
      <c r="B94" s="1"/>
      <c r="D94" s="1">
        <v>24.9</v>
      </c>
      <c r="E94" t="s">
        <v>20</v>
      </c>
      <c r="F94" t="s">
        <v>7</v>
      </c>
      <c r="G94" s="13" t="s">
        <v>133</v>
      </c>
      <c r="K94" s="1">
        <f t="shared" si="12"/>
        <v>24.9</v>
      </c>
      <c r="L94" s="1">
        <f t="shared" si="13"/>
        <v>0</v>
      </c>
      <c r="M94" s="1">
        <f t="shared" si="14"/>
        <v>0</v>
      </c>
      <c r="N94" s="1">
        <f t="shared" si="18"/>
        <v>24.9</v>
      </c>
      <c r="O94" s="1">
        <f t="shared" si="19"/>
        <v>0</v>
      </c>
      <c r="P94" s="1">
        <f t="shared" si="20"/>
        <v>0</v>
      </c>
      <c r="Q94" s="1">
        <f t="shared" si="21"/>
        <v>0</v>
      </c>
      <c r="R94" s="1">
        <f t="shared" si="22"/>
        <v>0</v>
      </c>
      <c r="S94" s="1">
        <f t="shared" si="23"/>
        <v>0</v>
      </c>
      <c r="T94" s="1">
        <f t="shared" si="15"/>
        <v>0</v>
      </c>
      <c r="U94" s="1">
        <f t="shared" si="16"/>
        <v>0</v>
      </c>
      <c r="V94" s="1">
        <f t="shared" si="17"/>
        <v>0</v>
      </c>
    </row>
    <row r="95" spans="1:22">
      <c r="A95" s="5">
        <v>40078</v>
      </c>
      <c r="B95" s="1"/>
      <c r="D95" s="1">
        <v>24.9</v>
      </c>
      <c r="E95" t="s">
        <v>20</v>
      </c>
      <c r="F95" t="s">
        <v>7</v>
      </c>
      <c r="G95" s="13" t="s">
        <v>133</v>
      </c>
      <c r="K95" s="1">
        <f t="shared" si="12"/>
        <v>24.9</v>
      </c>
      <c r="L95" s="1">
        <f t="shared" si="13"/>
        <v>0</v>
      </c>
      <c r="M95" s="1">
        <f t="shared" si="14"/>
        <v>0</v>
      </c>
      <c r="N95" s="1">
        <f t="shared" si="18"/>
        <v>24.9</v>
      </c>
      <c r="O95" s="1">
        <f t="shared" si="19"/>
        <v>0</v>
      </c>
      <c r="P95" s="1">
        <f t="shared" si="20"/>
        <v>0</v>
      </c>
      <c r="Q95" s="1">
        <f t="shared" si="21"/>
        <v>0</v>
      </c>
      <c r="R95" s="1">
        <f t="shared" si="22"/>
        <v>0</v>
      </c>
      <c r="S95" s="1">
        <f t="shared" si="23"/>
        <v>0</v>
      </c>
      <c r="T95" s="1">
        <f t="shared" si="15"/>
        <v>0</v>
      </c>
      <c r="U95" s="1">
        <f t="shared" si="16"/>
        <v>0</v>
      </c>
      <c r="V95" s="1">
        <f t="shared" si="17"/>
        <v>0</v>
      </c>
    </row>
    <row r="96" spans="1:22">
      <c r="A96" s="5">
        <v>40078</v>
      </c>
      <c r="B96" s="1"/>
      <c r="D96" s="1">
        <v>30</v>
      </c>
      <c r="E96" t="s">
        <v>56</v>
      </c>
      <c r="F96" t="s">
        <v>7</v>
      </c>
      <c r="G96" s="13" t="s">
        <v>133</v>
      </c>
      <c r="K96" s="1">
        <f t="shared" si="12"/>
        <v>0</v>
      </c>
      <c r="L96" s="1">
        <f t="shared" si="13"/>
        <v>0</v>
      </c>
      <c r="M96" s="1">
        <f t="shared" si="14"/>
        <v>0</v>
      </c>
      <c r="N96" s="1">
        <f t="shared" si="18"/>
        <v>30</v>
      </c>
      <c r="O96" s="1">
        <f t="shared" si="19"/>
        <v>0</v>
      </c>
      <c r="P96" s="1">
        <f t="shared" si="20"/>
        <v>0</v>
      </c>
      <c r="Q96" s="1">
        <f t="shared" si="21"/>
        <v>0</v>
      </c>
      <c r="R96" s="1">
        <f t="shared" si="22"/>
        <v>0</v>
      </c>
      <c r="S96" s="1">
        <f t="shared" si="23"/>
        <v>0</v>
      </c>
      <c r="T96" s="1">
        <f t="shared" si="15"/>
        <v>0</v>
      </c>
      <c r="U96" s="1">
        <f t="shared" si="16"/>
        <v>30</v>
      </c>
      <c r="V96" s="1">
        <f t="shared" si="17"/>
        <v>0</v>
      </c>
    </row>
    <row r="97" spans="1:22">
      <c r="A97" s="5">
        <v>40078</v>
      </c>
      <c r="B97" s="1"/>
      <c r="D97" s="1">
        <v>24.9</v>
      </c>
      <c r="E97" t="s">
        <v>20</v>
      </c>
      <c r="F97" t="s">
        <v>7</v>
      </c>
      <c r="G97" s="13" t="s">
        <v>614</v>
      </c>
      <c r="K97" s="1">
        <f t="shared" si="12"/>
        <v>24.9</v>
      </c>
      <c r="L97" s="1">
        <f t="shared" si="13"/>
        <v>0</v>
      </c>
      <c r="M97" s="1">
        <f t="shared" si="14"/>
        <v>0</v>
      </c>
      <c r="N97" s="1">
        <f t="shared" si="18"/>
        <v>24.9</v>
      </c>
      <c r="O97" s="1">
        <f t="shared" si="19"/>
        <v>0</v>
      </c>
      <c r="P97" s="1">
        <f t="shared" si="20"/>
        <v>0</v>
      </c>
      <c r="Q97" s="1">
        <f t="shared" si="21"/>
        <v>0</v>
      </c>
      <c r="R97" s="1">
        <f t="shared" si="22"/>
        <v>0</v>
      </c>
      <c r="S97" s="1">
        <f t="shared" si="23"/>
        <v>0</v>
      </c>
      <c r="T97" s="1">
        <f t="shared" si="15"/>
        <v>0</v>
      </c>
      <c r="U97" s="1">
        <f t="shared" si="16"/>
        <v>0</v>
      </c>
      <c r="V97" s="1">
        <f t="shared" si="17"/>
        <v>0</v>
      </c>
    </row>
    <row r="98" spans="1:22">
      <c r="A98" s="5">
        <v>40078</v>
      </c>
      <c r="B98" s="1"/>
      <c r="D98" s="1">
        <v>24.9</v>
      </c>
      <c r="E98" t="s">
        <v>20</v>
      </c>
      <c r="F98" t="s">
        <v>7</v>
      </c>
      <c r="G98" s="13" t="s">
        <v>614</v>
      </c>
      <c r="K98" s="1">
        <f t="shared" si="12"/>
        <v>24.9</v>
      </c>
      <c r="L98" s="1">
        <f t="shared" si="13"/>
        <v>0</v>
      </c>
      <c r="M98" s="1">
        <f t="shared" si="14"/>
        <v>0</v>
      </c>
      <c r="N98" s="1">
        <f t="shared" si="18"/>
        <v>24.9</v>
      </c>
      <c r="O98" s="1">
        <f t="shared" si="19"/>
        <v>0</v>
      </c>
      <c r="P98" s="1">
        <f t="shared" si="20"/>
        <v>0</v>
      </c>
      <c r="Q98" s="1">
        <f t="shared" si="21"/>
        <v>0</v>
      </c>
      <c r="R98" s="1">
        <f t="shared" si="22"/>
        <v>0</v>
      </c>
      <c r="S98" s="1">
        <f t="shared" si="23"/>
        <v>0</v>
      </c>
      <c r="T98" s="1">
        <f t="shared" si="15"/>
        <v>0</v>
      </c>
      <c r="U98" s="1">
        <f t="shared" si="16"/>
        <v>0</v>
      </c>
      <c r="V98" s="1">
        <f t="shared" si="17"/>
        <v>0</v>
      </c>
    </row>
    <row r="99" spans="1:22">
      <c r="A99" s="5">
        <v>40078</v>
      </c>
      <c r="B99" s="1"/>
      <c r="D99" s="1">
        <v>20</v>
      </c>
      <c r="E99" t="s">
        <v>20</v>
      </c>
      <c r="F99" t="s">
        <v>7</v>
      </c>
      <c r="G99" s="13" t="s">
        <v>614</v>
      </c>
      <c r="K99" s="1">
        <f t="shared" si="12"/>
        <v>20</v>
      </c>
      <c r="L99" s="1">
        <f t="shared" si="13"/>
        <v>0</v>
      </c>
      <c r="M99" s="1">
        <f t="shared" si="14"/>
        <v>0</v>
      </c>
      <c r="N99" s="1">
        <f t="shared" si="18"/>
        <v>20</v>
      </c>
      <c r="O99" s="1">
        <f t="shared" si="19"/>
        <v>0</v>
      </c>
      <c r="P99" s="1">
        <f t="shared" si="20"/>
        <v>0</v>
      </c>
      <c r="Q99" s="1">
        <f t="shared" si="21"/>
        <v>0</v>
      </c>
      <c r="R99" s="1">
        <f t="shared" si="22"/>
        <v>0</v>
      </c>
      <c r="S99" s="1">
        <f t="shared" si="23"/>
        <v>0</v>
      </c>
      <c r="T99" s="1">
        <f t="shared" si="15"/>
        <v>0</v>
      </c>
      <c r="U99" s="1">
        <f t="shared" si="16"/>
        <v>0</v>
      </c>
      <c r="V99" s="1">
        <f t="shared" si="17"/>
        <v>0</v>
      </c>
    </row>
    <row r="100" spans="1:22">
      <c r="A100" s="5">
        <v>40079</v>
      </c>
      <c r="B100" s="1"/>
      <c r="D100" s="1">
        <v>40</v>
      </c>
      <c r="E100" t="s">
        <v>56</v>
      </c>
      <c r="F100" t="s">
        <v>13</v>
      </c>
      <c r="G100" s="16" t="s">
        <v>118</v>
      </c>
      <c r="K100" s="1">
        <f t="shared" si="12"/>
        <v>0</v>
      </c>
      <c r="L100" s="1">
        <f t="shared" si="13"/>
        <v>0</v>
      </c>
      <c r="M100" s="1">
        <f t="shared" si="14"/>
        <v>0</v>
      </c>
      <c r="N100" s="1">
        <f t="shared" si="18"/>
        <v>0</v>
      </c>
      <c r="O100" s="1">
        <f t="shared" si="19"/>
        <v>0</v>
      </c>
      <c r="P100" s="1">
        <f t="shared" si="20"/>
        <v>0</v>
      </c>
      <c r="Q100" s="1">
        <f t="shared" si="21"/>
        <v>40</v>
      </c>
      <c r="R100" s="1">
        <f t="shared" si="22"/>
        <v>0</v>
      </c>
      <c r="S100" s="1">
        <f t="shared" si="23"/>
        <v>0</v>
      </c>
      <c r="T100" s="1">
        <f t="shared" si="15"/>
        <v>0</v>
      </c>
      <c r="U100" s="1">
        <f t="shared" si="16"/>
        <v>40</v>
      </c>
      <c r="V100" s="1">
        <f t="shared" si="17"/>
        <v>0</v>
      </c>
    </row>
    <row r="101" spans="1:22">
      <c r="A101" s="5">
        <v>40079</v>
      </c>
      <c r="B101" s="1"/>
      <c r="D101" s="1">
        <v>24.9</v>
      </c>
      <c r="E101" t="s">
        <v>20</v>
      </c>
      <c r="F101" t="s">
        <v>6</v>
      </c>
      <c r="G101" s="16" t="s">
        <v>338</v>
      </c>
      <c r="K101" s="1">
        <f t="shared" si="12"/>
        <v>24.9</v>
      </c>
      <c r="L101" s="1">
        <f t="shared" si="13"/>
        <v>0</v>
      </c>
      <c r="M101" s="1">
        <f t="shared" si="14"/>
        <v>0</v>
      </c>
      <c r="N101" s="1">
        <f t="shared" si="18"/>
        <v>0</v>
      </c>
      <c r="O101" s="1">
        <f t="shared" si="19"/>
        <v>24.9</v>
      </c>
      <c r="P101" s="1">
        <f t="shared" si="20"/>
        <v>0</v>
      </c>
      <c r="Q101" s="1">
        <f t="shared" si="21"/>
        <v>0</v>
      </c>
      <c r="R101" s="1">
        <f t="shared" si="22"/>
        <v>0</v>
      </c>
      <c r="S101" s="1">
        <f t="shared" si="23"/>
        <v>0</v>
      </c>
      <c r="T101" s="1">
        <f t="shared" si="15"/>
        <v>0</v>
      </c>
      <c r="U101" s="1">
        <f t="shared" si="16"/>
        <v>0</v>
      </c>
      <c r="V101" s="1">
        <f t="shared" si="17"/>
        <v>0</v>
      </c>
    </row>
    <row r="102" spans="1:22">
      <c r="A102" s="5">
        <v>40079</v>
      </c>
      <c r="B102" s="1"/>
      <c r="D102" s="1">
        <v>40</v>
      </c>
      <c r="E102" t="s">
        <v>56</v>
      </c>
      <c r="F102" t="s">
        <v>5</v>
      </c>
      <c r="G102" s="13" t="s">
        <v>248</v>
      </c>
      <c r="K102" s="1">
        <f t="shared" si="12"/>
        <v>0</v>
      </c>
      <c r="L102" s="1">
        <f t="shared" si="13"/>
        <v>0</v>
      </c>
      <c r="M102" s="1">
        <f t="shared" si="14"/>
        <v>0</v>
      </c>
      <c r="N102" s="1">
        <f t="shared" si="18"/>
        <v>0</v>
      </c>
      <c r="O102" s="1">
        <f t="shared" si="19"/>
        <v>0</v>
      </c>
      <c r="P102" s="1">
        <f t="shared" si="20"/>
        <v>40</v>
      </c>
      <c r="Q102" s="1">
        <f t="shared" si="21"/>
        <v>0</v>
      </c>
      <c r="R102" s="1">
        <f t="shared" si="22"/>
        <v>0</v>
      </c>
      <c r="S102" s="1">
        <f t="shared" si="23"/>
        <v>0</v>
      </c>
      <c r="T102" s="1">
        <f t="shared" si="15"/>
        <v>0</v>
      </c>
      <c r="U102" s="1">
        <f t="shared" si="16"/>
        <v>40</v>
      </c>
      <c r="V102" s="1">
        <f t="shared" si="17"/>
        <v>0</v>
      </c>
    </row>
    <row r="103" spans="1:22">
      <c r="A103" s="5">
        <v>40079</v>
      </c>
      <c r="B103" s="1">
        <v>20</v>
      </c>
      <c r="C103" t="s">
        <v>56</v>
      </c>
      <c r="D103" s="1">
        <v>9.9</v>
      </c>
      <c r="E103" t="s">
        <v>20</v>
      </c>
      <c r="F103" t="s">
        <v>5</v>
      </c>
      <c r="G103" s="13" t="s">
        <v>248</v>
      </c>
      <c r="K103" s="1">
        <f t="shared" si="12"/>
        <v>9.9</v>
      </c>
      <c r="L103" s="1">
        <f t="shared" si="13"/>
        <v>0</v>
      </c>
      <c r="M103" s="1">
        <f t="shared" si="14"/>
        <v>0</v>
      </c>
      <c r="N103" s="1">
        <f t="shared" si="18"/>
        <v>0</v>
      </c>
      <c r="O103" s="1">
        <f t="shared" si="19"/>
        <v>0</v>
      </c>
      <c r="P103" s="1">
        <f t="shared" si="20"/>
        <v>9.9</v>
      </c>
      <c r="Q103" s="1">
        <f t="shared" si="21"/>
        <v>0</v>
      </c>
      <c r="R103" s="1">
        <f t="shared" si="22"/>
        <v>0</v>
      </c>
      <c r="S103" s="1">
        <f t="shared" si="23"/>
        <v>0</v>
      </c>
      <c r="T103" s="1">
        <f t="shared" si="15"/>
        <v>0</v>
      </c>
      <c r="U103" s="1">
        <f t="shared" si="16"/>
        <v>0</v>
      </c>
      <c r="V103" s="1">
        <f t="shared" si="17"/>
        <v>0</v>
      </c>
    </row>
    <row r="104" spans="1:22">
      <c r="A104" s="5">
        <v>40080</v>
      </c>
      <c r="B104" s="1"/>
      <c r="D104" s="1">
        <v>19.899999999999999</v>
      </c>
      <c r="E104" t="s">
        <v>20</v>
      </c>
      <c r="F104" t="s">
        <v>8</v>
      </c>
      <c r="G104" s="13" t="s">
        <v>71</v>
      </c>
      <c r="K104" s="1">
        <f t="shared" si="12"/>
        <v>19.899999999999999</v>
      </c>
      <c r="L104" s="1">
        <f t="shared" si="13"/>
        <v>0</v>
      </c>
      <c r="M104" s="1">
        <f t="shared" si="14"/>
        <v>0</v>
      </c>
      <c r="N104" s="1">
        <f t="shared" si="18"/>
        <v>0</v>
      </c>
      <c r="O104" s="1">
        <f t="shared" si="19"/>
        <v>0</v>
      </c>
      <c r="P104" s="1">
        <f t="shared" si="20"/>
        <v>0</v>
      </c>
      <c r="Q104" s="1">
        <f t="shared" si="21"/>
        <v>0</v>
      </c>
      <c r="R104" s="1">
        <f t="shared" si="22"/>
        <v>19.899999999999999</v>
      </c>
      <c r="S104" s="1">
        <f t="shared" si="23"/>
        <v>0</v>
      </c>
      <c r="T104" s="1">
        <f t="shared" si="15"/>
        <v>0</v>
      </c>
      <c r="U104" s="1">
        <f t="shared" si="16"/>
        <v>0</v>
      </c>
      <c r="V104" s="1">
        <f t="shared" si="17"/>
        <v>0</v>
      </c>
    </row>
    <row r="105" spans="1:22">
      <c r="A105" s="5">
        <v>40080</v>
      </c>
      <c r="B105" s="1"/>
      <c r="D105" s="1">
        <v>24.9</v>
      </c>
      <c r="E105" t="s">
        <v>20</v>
      </c>
      <c r="F105" t="s">
        <v>8</v>
      </c>
      <c r="G105" s="13" t="s">
        <v>203</v>
      </c>
      <c r="K105" s="1">
        <f t="shared" si="12"/>
        <v>24.9</v>
      </c>
      <c r="L105" s="1">
        <f t="shared" si="13"/>
        <v>0</v>
      </c>
      <c r="M105" s="1">
        <f t="shared" si="14"/>
        <v>0</v>
      </c>
      <c r="N105" s="1">
        <f t="shared" si="18"/>
        <v>0</v>
      </c>
      <c r="O105" s="1">
        <f t="shared" si="19"/>
        <v>0</v>
      </c>
      <c r="P105" s="1">
        <f t="shared" si="20"/>
        <v>0</v>
      </c>
      <c r="Q105" s="1">
        <f t="shared" si="21"/>
        <v>0</v>
      </c>
      <c r="R105" s="1">
        <f t="shared" si="22"/>
        <v>24.9</v>
      </c>
      <c r="S105" s="1">
        <f t="shared" si="23"/>
        <v>0</v>
      </c>
      <c r="T105" s="1">
        <f t="shared" si="15"/>
        <v>0</v>
      </c>
      <c r="U105" s="1">
        <f t="shared" si="16"/>
        <v>0</v>
      </c>
      <c r="V105" s="1">
        <f t="shared" si="17"/>
        <v>0</v>
      </c>
    </row>
    <row r="106" spans="1:22">
      <c r="A106" s="5">
        <v>40080</v>
      </c>
      <c r="B106" s="1"/>
      <c r="D106" s="1">
        <v>24.9</v>
      </c>
      <c r="E106" t="s">
        <v>20</v>
      </c>
      <c r="F106" t="s">
        <v>8</v>
      </c>
      <c r="G106" s="13" t="s">
        <v>377</v>
      </c>
      <c r="K106" s="1">
        <f t="shared" si="12"/>
        <v>24.9</v>
      </c>
      <c r="L106" s="1">
        <f t="shared" si="13"/>
        <v>0</v>
      </c>
      <c r="M106" s="1">
        <f t="shared" si="14"/>
        <v>0</v>
      </c>
      <c r="N106" s="1">
        <f t="shared" si="18"/>
        <v>0</v>
      </c>
      <c r="O106" s="1">
        <f t="shared" si="19"/>
        <v>0</v>
      </c>
      <c r="P106" s="1">
        <f t="shared" si="20"/>
        <v>0</v>
      </c>
      <c r="Q106" s="1">
        <f t="shared" si="21"/>
        <v>0</v>
      </c>
      <c r="R106" s="1">
        <f t="shared" si="22"/>
        <v>24.9</v>
      </c>
      <c r="S106" s="1">
        <f t="shared" si="23"/>
        <v>0</v>
      </c>
      <c r="T106" s="1">
        <f t="shared" si="15"/>
        <v>0</v>
      </c>
      <c r="U106" s="1">
        <f t="shared" si="16"/>
        <v>0</v>
      </c>
      <c r="V106" s="1">
        <f t="shared" si="17"/>
        <v>0</v>
      </c>
    </row>
    <row r="107" spans="1:22">
      <c r="A107" s="5">
        <v>40080</v>
      </c>
      <c r="B107" s="1"/>
      <c r="D107" s="1">
        <v>31</v>
      </c>
      <c r="E107" t="s">
        <v>20</v>
      </c>
      <c r="F107" t="s">
        <v>8</v>
      </c>
      <c r="G107" s="13" t="s">
        <v>109</v>
      </c>
      <c r="K107" s="1">
        <f t="shared" si="12"/>
        <v>31</v>
      </c>
      <c r="L107" s="1">
        <f t="shared" si="13"/>
        <v>0</v>
      </c>
      <c r="M107" s="1">
        <f t="shared" si="14"/>
        <v>0</v>
      </c>
      <c r="N107" s="1">
        <f t="shared" si="18"/>
        <v>0</v>
      </c>
      <c r="O107" s="1">
        <f t="shared" si="19"/>
        <v>0</v>
      </c>
      <c r="P107" s="1">
        <f t="shared" si="20"/>
        <v>0</v>
      </c>
      <c r="Q107" s="1">
        <f t="shared" si="21"/>
        <v>0</v>
      </c>
      <c r="R107" s="1">
        <f t="shared" si="22"/>
        <v>31</v>
      </c>
      <c r="S107" s="1">
        <f t="shared" si="23"/>
        <v>0</v>
      </c>
      <c r="T107" s="1">
        <f t="shared" si="15"/>
        <v>0</v>
      </c>
      <c r="U107" s="1">
        <f t="shared" si="16"/>
        <v>0</v>
      </c>
      <c r="V107" s="1">
        <f t="shared" si="17"/>
        <v>0</v>
      </c>
    </row>
    <row r="108" spans="1:22">
      <c r="A108" s="5">
        <v>40080</v>
      </c>
      <c r="B108" s="1"/>
      <c r="D108" s="1">
        <v>25</v>
      </c>
      <c r="E108" t="s">
        <v>20</v>
      </c>
      <c r="F108" t="s">
        <v>6</v>
      </c>
      <c r="G108" s="13" t="s">
        <v>106</v>
      </c>
      <c r="K108" s="1">
        <f t="shared" si="12"/>
        <v>25</v>
      </c>
      <c r="L108" s="1">
        <f t="shared" si="13"/>
        <v>0</v>
      </c>
      <c r="M108" s="1">
        <f t="shared" si="14"/>
        <v>0</v>
      </c>
      <c r="N108" s="1">
        <f t="shared" si="18"/>
        <v>0</v>
      </c>
      <c r="O108" s="1">
        <f t="shared" si="19"/>
        <v>25</v>
      </c>
      <c r="P108" s="1">
        <f t="shared" si="20"/>
        <v>0</v>
      </c>
      <c r="Q108" s="1">
        <f t="shared" si="21"/>
        <v>0</v>
      </c>
      <c r="R108" s="1">
        <f t="shared" si="22"/>
        <v>0</v>
      </c>
      <c r="S108" s="1">
        <f t="shared" si="23"/>
        <v>0</v>
      </c>
      <c r="T108" s="1">
        <f t="shared" si="15"/>
        <v>0</v>
      </c>
      <c r="U108" s="1">
        <f t="shared" si="16"/>
        <v>0</v>
      </c>
      <c r="V108" s="1">
        <f t="shared" si="17"/>
        <v>0</v>
      </c>
    </row>
    <row r="109" spans="1:22">
      <c r="A109" s="5">
        <v>40078</v>
      </c>
      <c r="B109" s="1"/>
      <c r="D109" s="1">
        <v>11.9</v>
      </c>
      <c r="E109" t="s">
        <v>20</v>
      </c>
      <c r="F109" t="s">
        <v>5</v>
      </c>
      <c r="G109" s="13" t="s">
        <v>615</v>
      </c>
      <c r="K109" s="1">
        <f t="shared" si="12"/>
        <v>11.9</v>
      </c>
      <c r="L109" s="1">
        <f t="shared" si="13"/>
        <v>0</v>
      </c>
      <c r="M109" s="1">
        <f t="shared" si="14"/>
        <v>0</v>
      </c>
      <c r="N109" s="1">
        <f t="shared" si="18"/>
        <v>0</v>
      </c>
      <c r="O109" s="1">
        <f t="shared" si="19"/>
        <v>0</v>
      </c>
      <c r="P109" s="1">
        <f t="shared" si="20"/>
        <v>11.9</v>
      </c>
      <c r="Q109" s="1">
        <f t="shared" si="21"/>
        <v>0</v>
      </c>
      <c r="R109" s="1">
        <f t="shared" si="22"/>
        <v>0</v>
      </c>
      <c r="S109" s="1">
        <f t="shared" si="23"/>
        <v>0</v>
      </c>
      <c r="T109" s="1">
        <f t="shared" si="15"/>
        <v>0</v>
      </c>
      <c r="U109" s="1">
        <f t="shared" si="16"/>
        <v>0</v>
      </c>
      <c r="V109" s="1">
        <f t="shared" si="17"/>
        <v>0</v>
      </c>
    </row>
    <row r="110" spans="1:22">
      <c r="A110" s="5">
        <v>40081</v>
      </c>
      <c r="B110" s="1"/>
      <c r="D110" s="1">
        <v>25</v>
      </c>
      <c r="E110" t="s">
        <v>107</v>
      </c>
      <c r="F110" t="s">
        <v>616</v>
      </c>
      <c r="G110" s="13" t="s">
        <v>321</v>
      </c>
      <c r="K110" s="1">
        <f t="shared" si="12"/>
        <v>0</v>
      </c>
      <c r="L110" s="1">
        <f t="shared" si="13"/>
        <v>0</v>
      </c>
      <c r="M110" s="1">
        <f t="shared" si="14"/>
        <v>0</v>
      </c>
      <c r="N110" s="1">
        <f>IF(G110="caixa",D110,0)</f>
        <v>0</v>
      </c>
      <c r="O110" s="1">
        <f>IF(G110="bb",D110,0)</f>
        <v>0</v>
      </c>
      <c r="P110" s="1">
        <f>IF(G110="bradesco",D110,0)</f>
        <v>0</v>
      </c>
      <c r="Q110" s="1">
        <f>IF(G110="banco real",D110,0)</f>
        <v>0</v>
      </c>
      <c r="R110" s="1">
        <f>IF(G110="itau",D110,0)</f>
        <v>0</v>
      </c>
      <c r="S110" s="1">
        <f>IF(G110="pseg",D110,0)</f>
        <v>0</v>
      </c>
      <c r="T110" s="1">
        <f t="shared" si="15"/>
        <v>0</v>
      </c>
      <c r="U110" s="1">
        <f t="shared" si="16"/>
        <v>0</v>
      </c>
      <c r="V110" s="1">
        <f t="shared" si="17"/>
        <v>0</v>
      </c>
    </row>
    <row r="111" spans="1:22">
      <c r="A111" s="5"/>
      <c r="B111" s="1"/>
      <c r="D111" s="1"/>
      <c r="G111" s="13"/>
      <c r="K111" s="1">
        <f t="shared" si="12"/>
        <v>0</v>
      </c>
      <c r="L111" s="1">
        <f t="shared" si="13"/>
        <v>0</v>
      </c>
      <c r="M111" s="1">
        <f t="shared" si="14"/>
        <v>0</v>
      </c>
      <c r="N111" s="1">
        <f t="shared" si="18"/>
        <v>0</v>
      </c>
      <c r="O111" s="1">
        <f t="shared" si="19"/>
        <v>0</v>
      </c>
      <c r="P111" s="1">
        <f t="shared" si="20"/>
        <v>0</v>
      </c>
      <c r="Q111" s="1">
        <f t="shared" si="21"/>
        <v>0</v>
      </c>
      <c r="R111" s="1">
        <f t="shared" si="22"/>
        <v>0</v>
      </c>
      <c r="S111" s="1">
        <f t="shared" si="23"/>
        <v>0</v>
      </c>
      <c r="T111" s="1">
        <f t="shared" si="15"/>
        <v>0</v>
      </c>
      <c r="U111" s="1">
        <f t="shared" si="16"/>
        <v>0</v>
      </c>
      <c r="V111" s="1">
        <f t="shared" si="17"/>
        <v>0</v>
      </c>
    </row>
    <row r="112" spans="1:22">
      <c r="A112" s="5"/>
      <c r="B112" s="1"/>
      <c r="D112" s="1"/>
      <c r="G112" s="23"/>
      <c r="K112" s="1">
        <f t="shared" si="12"/>
        <v>0</v>
      </c>
      <c r="L112" s="1">
        <f t="shared" si="13"/>
        <v>0</v>
      </c>
      <c r="M112" s="1">
        <f t="shared" si="14"/>
        <v>0</v>
      </c>
      <c r="N112" s="1">
        <f t="shared" si="18"/>
        <v>0</v>
      </c>
      <c r="O112" s="1">
        <f t="shared" si="19"/>
        <v>0</v>
      </c>
      <c r="P112" s="1">
        <f t="shared" si="20"/>
        <v>0</v>
      </c>
      <c r="Q112" s="1">
        <f t="shared" si="21"/>
        <v>0</v>
      </c>
      <c r="R112" s="1">
        <f t="shared" si="22"/>
        <v>0</v>
      </c>
      <c r="S112" s="1">
        <f t="shared" si="23"/>
        <v>0</v>
      </c>
      <c r="T112" s="1">
        <f t="shared" si="15"/>
        <v>0</v>
      </c>
      <c r="U112" s="1">
        <f t="shared" si="16"/>
        <v>0</v>
      </c>
      <c r="V112" s="1">
        <f t="shared" si="17"/>
        <v>0</v>
      </c>
    </row>
    <row r="113" spans="1:22">
      <c r="A113" s="5"/>
      <c r="B113" s="1"/>
      <c r="D113" s="1"/>
      <c r="G113" s="13"/>
      <c r="K113" s="1">
        <f t="shared" si="12"/>
        <v>0</v>
      </c>
      <c r="L113" s="1">
        <f t="shared" si="13"/>
        <v>0</v>
      </c>
      <c r="M113" s="1">
        <f t="shared" si="14"/>
        <v>0</v>
      </c>
      <c r="N113" s="1">
        <f t="shared" si="18"/>
        <v>0</v>
      </c>
      <c r="O113" s="1">
        <f t="shared" si="19"/>
        <v>0</v>
      </c>
      <c r="P113" s="1">
        <f t="shared" si="20"/>
        <v>0</v>
      </c>
      <c r="Q113" s="1">
        <f t="shared" si="21"/>
        <v>0</v>
      </c>
      <c r="R113" s="1">
        <f t="shared" si="22"/>
        <v>0</v>
      </c>
      <c r="S113" s="1">
        <f t="shared" si="23"/>
        <v>0</v>
      </c>
      <c r="T113" s="1">
        <f t="shared" si="15"/>
        <v>0</v>
      </c>
      <c r="U113" s="1">
        <f t="shared" si="16"/>
        <v>0</v>
      </c>
      <c r="V113" s="1">
        <f t="shared" si="17"/>
        <v>0</v>
      </c>
    </row>
    <row r="114" spans="1:22">
      <c r="A114" s="5"/>
      <c r="B114" s="1"/>
      <c r="D114" s="1"/>
      <c r="G114" s="13"/>
      <c r="K114" s="1">
        <f t="shared" si="12"/>
        <v>0</v>
      </c>
      <c r="L114" s="1">
        <f t="shared" si="13"/>
        <v>0</v>
      </c>
      <c r="M114" s="1">
        <f t="shared" si="14"/>
        <v>0</v>
      </c>
      <c r="N114" s="1">
        <f>IF(G114="caixa",D114,0)</f>
        <v>0</v>
      </c>
      <c r="O114" s="1">
        <f>IF(G114="bb",D114,0)</f>
        <v>0</v>
      </c>
      <c r="P114" s="1">
        <f>IF(G114="bradesco",D114,0)</f>
        <v>0</v>
      </c>
      <c r="Q114" s="1">
        <f>IF(G114="banco real",D114,0)</f>
        <v>0</v>
      </c>
      <c r="R114" s="1">
        <f>IF(G114="itau",D114,0)</f>
        <v>0</v>
      </c>
      <c r="S114" s="1">
        <f>IF(G114="pseg",D114,0)</f>
        <v>0</v>
      </c>
      <c r="T114" s="1">
        <f t="shared" si="15"/>
        <v>0</v>
      </c>
      <c r="U114" s="1">
        <f t="shared" si="16"/>
        <v>0</v>
      </c>
      <c r="V114" s="1">
        <f t="shared" si="17"/>
        <v>0</v>
      </c>
    </row>
    <row r="115" spans="1:22">
      <c r="A115" s="5"/>
      <c r="B115" s="1"/>
      <c r="D115" s="1"/>
      <c r="G115" s="13"/>
      <c r="K115" s="1">
        <f t="shared" si="12"/>
        <v>0</v>
      </c>
      <c r="L115" s="1">
        <f t="shared" si="13"/>
        <v>0</v>
      </c>
      <c r="M115" s="1">
        <f t="shared" si="14"/>
        <v>0</v>
      </c>
      <c r="N115" s="1">
        <f t="shared" si="18"/>
        <v>0</v>
      </c>
      <c r="O115" s="1">
        <f t="shared" si="19"/>
        <v>0</v>
      </c>
      <c r="P115" s="1">
        <f t="shared" si="20"/>
        <v>0</v>
      </c>
      <c r="Q115" s="1">
        <f t="shared" si="21"/>
        <v>0</v>
      </c>
      <c r="R115" s="1">
        <f t="shared" si="22"/>
        <v>0</v>
      </c>
      <c r="S115" s="1">
        <f t="shared" si="23"/>
        <v>0</v>
      </c>
      <c r="T115" s="1">
        <f t="shared" si="15"/>
        <v>0</v>
      </c>
      <c r="U115" s="1">
        <f t="shared" si="16"/>
        <v>0</v>
      </c>
      <c r="V115" s="1">
        <f t="shared" si="17"/>
        <v>0</v>
      </c>
    </row>
    <row r="116" spans="1:22">
      <c r="A116" s="5"/>
      <c r="B116" s="1"/>
      <c r="D116" s="1"/>
      <c r="G116" s="16"/>
      <c r="K116" s="1">
        <f t="shared" si="12"/>
        <v>0</v>
      </c>
      <c r="L116" s="1">
        <f t="shared" si="13"/>
        <v>0</v>
      </c>
      <c r="M116" s="1">
        <f t="shared" si="14"/>
        <v>0</v>
      </c>
      <c r="N116" s="1">
        <f t="shared" si="18"/>
        <v>0</v>
      </c>
      <c r="O116" s="1">
        <f t="shared" si="19"/>
        <v>0</v>
      </c>
      <c r="P116" s="1">
        <f t="shared" si="20"/>
        <v>0</v>
      </c>
      <c r="Q116" s="1">
        <f t="shared" si="21"/>
        <v>0</v>
      </c>
      <c r="R116" s="1">
        <f t="shared" si="22"/>
        <v>0</v>
      </c>
      <c r="S116" s="1">
        <f t="shared" si="23"/>
        <v>0</v>
      </c>
      <c r="T116" s="1">
        <f t="shared" si="15"/>
        <v>0</v>
      </c>
      <c r="U116" s="1">
        <f t="shared" si="16"/>
        <v>0</v>
      </c>
      <c r="V116" s="1">
        <f t="shared" si="17"/>
        <v>0</v>
      </c>
    </row>
    <row r="117" spans="1:22">
      <c r="A117" s="5"/>
      <c r="B117" s="1"/>
      <c r="D117" s="1"/>
      <c r="G117" s="13"/>
      <c r="K117" s="1">
        <f t="shared" si="12"/>
        <v>0</v>
      </c>
      <c r="L117" s="1">
        <f t="shared" si="13"/>
        <v>0</v>
      </c>
      <c r="M117" s="1">
        <f t="shared" si="14"/>
        <v>0</v>
      </c>
      <c r="N117" s="1">
        <f t="shared" si="18"/>
        <v>0</v>
      </c>
      <c r="O117" s="1">
        <f t="shared" si="19"/>
        <v>0</v>
      </c>
      <c r="P117" s="1">
        <f t="shared" si="20"/>
        <v>0</v>
      </c>
      <c r="Q117" s="1">
        <f t="shared" si="21"/>
        <v>0</v>
      </c>
      <c r="R117" s="1">
        <f t="shared" si="22"/>
        <v>0</v>
      </c>
      <c r="S117" s="1">
        <f t="shared" si="23"/>
        <v>0</v>
      </c>
      <c r="T117" s="1">
        <f t="shared" si="15"/>
        <v>0</v>
      </c>
      <c r="U117" s="1">
        <f t="shared" si="16"/>
        <v>0</v>
      </c>
      <c r="V117" s="1">
        <f t="shared" si="17"/>
        <v>0</v>
      </c>
    </row>
    <row r="118" spans="1:22">
      <c r="A118" s="5"/>
      <c r="B118" s="1"/>
      <c r="D118" s="1"/>
      <c r="G118" s="13"/>
      <c r="K118" s="1">
        <f t="shared" si="12"/>
        <v>0</v>
      </c>
      <c r="L118" s="1">
        <f t="shared" si="13"/>
        <v>0</v>
      </c>
      <c r="M118" s="1">
        <f t="shared" si="14"/>
        <v>0</v>
      </c>
      <c r="N118" s="1">
        <f t="shared" si="18"/>
        <v>0</v>
      </c>
      <c r="O118" s="1">
        <f t="shared" si="19"/>
        <v>0</v>
      </c>
      <c r="P118" s="1">
        <f t="shared" si="20"/>
        <v>0</v>
      </c>
      <c r="Q118" s="1">
        <f t="shared" si="21"/>
        <v>0</v>
      </c>
      <c r="R118" s="1">
        <f t="shared" si="22"/>
        <v>0</v>
      </c>
      <c r="S118" s="1">
        <f t="shared" si="23"/>
        <v>0</v>
      </c>
      <c r="T118" s="1">
        <f t="shared" si="15"/>
        <v>0</v>
      </c>
      <c r="U118" s="1">
        <f t="shared" si="16"/>
        <v>0</v>
      </c>
      <c r="V118" s="1">
        <f t="shared" si="17"/>
        <v>0</v>
      </c>
    </row>
    <row r="119" spans="1:22">
      <c r="A119" s="5"/>
      <c r="B119" s="1"/>
      <c r="D119" s="1"/>
      <c r="G119" s="13"/>
      <c r="K119" s="1">
        <f t="shared" si="12"/>
        <v>0</v>
      </c>
      <c r="L119" s="1">
        <f t="shared" si="13"/>
        <v>0</v>
      </c>
      <c r="M119" s="1">
        <f t="shared" si="14"/>
        <v>0</v>
      </c>
      <c r="N119" s="1">
        <f t="shared" si="18"/>
        <v>0</v>
      </c>
      <c r="O119" s="1">
        <f t="shared" si="19"/>
        <v>0</v>
      </c>
      <c r="P119" s="1">
        <f t="shared" si="20"/>
        <v>0</v>
      </c>
      <c r="Q119" s="1">
        <f t="shared" si="21"/>
        <v>0</v>
      </c>
      <c r="R119" s="1">
        <f t="shared" si="22"/>
        <v>0</v>
      </c>
      <c r="S119" s="1">
        <f t="shared" si="23"/>
        <v>0</v>
      </c>
      <c r="T119" s="1">
        <f t="shared" si="15"/>
        <v>0</v>
      </c>
      <c r="U119" s="1">
        <f t="shared" si="16"/>
        <v>0</v>
      </c>
      <c r="V119" s="1">
        <f t="shared" si="17"/>
        <v>0</v>
      </c>
    </row>
    <row r="120" spans="1:22">
      <c r="A120" s="5"/>
      <c r="B120" s="1"/>
      <c r="D120" s="1"/>
      <c r="G120" s="13"/>
      <c r="K120" s="1">
        <f t="shared" si="12"/>
        <v>0</v>
      </c>
      <c r="L120" s="1">
        <f t="shared" si="13"/>
        <v>0</v>
      </c>
      <c r="M120" s="1">
        <f t="shared" si="14"/>
        <v>0</v>
      </c>
      <c r="N120" s="1">
        <f t="shared" si="18"/>
        <v>0</v>
      </c>
      <c r="O120" s="1">
        <f t="shared" si="19"/>
        <v>0</v>
      </c>
      <c r="P120" s="1">
        <f t="shared" si="20"/>
        <v>0</v>
      </c>
      <c r="Q120" s="1">
        <f t="shared" si="21"/>
        <v>0</v>
      </c>
      <c r="R120" s="1">
        <f t="shared" si="22"/>
        <v>0</v>
      </c>
      <c r="S120" s="1">
        <f t="shared" si="23"/>
        <v>0</v>
      </c>
      <c r="T120" s="1">
        <f t="shared" si="15"/>
        <v>0</v>
      </c>
      <c r="U120" s="1">
        <f t="shared" si="16"/>
        <v>0</v>
      </c>
      <c r="V120" s="1">
        <f t="shared" si="17"/>
        <v>0</v>
      </c>
    </row>
    <row r="121" spans="1:22">
      <c r="A121" s="5"/>
      <c r="B121" s="1"/>
      <c r="D121" s="1"/>
      <c r="G121" s="13"/>
      <c r="K121" s="1">
        <f t="shared" si="12"/>
        <v>0</v>
      </c>
      <c r="L121" s="1">
        <f t="shared" si="13"/>
        <v>0</v>
      </c>
      <c r="M121" s="1">
        <f t="shared" si="14"/>
        <v>0</v>
      </c>
      <c r="N121" s="1">
        <f t="shared" si="18"/>
        <v>0</v>
      </c>
      <c r="O121" s="1">
        <f t="shared" si="19"/>
        <v>0</v>
      </c>
      <c r="P121" s="1">
        <f t="shared" si="20"/>
        <v>0</v>
      </c>
      <c r="Q121" s="1">
        <f t="shared" si="21"/>
        <v>0</v>
      </c>
      <c r="R121" s="1">
        <f t="shared" si="22"/>
        <v>0</v>
      </c>
      <c r="S121" s="1">
        <f t="shared" si="23"/>
        <v>0</v>
      </c>
      <c r="T121" s="1">
        <f t="shared" si="15"/>
        <v>0</v>
      </c>
      <c r="U121" s="1">
        <f t="shared" si="16"/>
        <v>0</v>
      </c>
      <c r="V121" s="1">
        <f t="shared" si="17"/>
        <v>0</v>
      </c>
    </row>
    <row r="122" spans="1:22">
      <c r="A122" s="5"/>
      <c r="B122" s="1"/>
      <c r="D122" s="1"/>
      <c r="G122" s="13"/>
      <c r="K122" s="1">
        <f t="shared" si="12"/>
        <v>0</v>
      </c>
      <c r="L122" s="1">
        <f t="shared" si="13"/>
        <v>0</v>
      </c>
      <c r="M122" s="1">
        <f t="shared" si="14"/>
        <v>0</v>
      </c>
      <c r="N122" s="1">
        <f t="shared" si="18"/>
        <v>0</v>
      </c>
      <c r="O122" s="1">
        <f t="shared" si="19"/>
        <v>0</v>
      </c>
      <c r="P122" s="1">
        <f t="shared" si="20"/>
        <v>0</v>
      </c>
      <c r="Q122" s="1">
        <f t="shared" si="21"/>
        <v>0</v>
      </c>
      <c r="R122" s="1">
        <f t="shared" si="22"/>
        <v>0</v>
      </c>
      <c r="S122" s="1">
        <f t="shared" si="23"/>
        <v>0</v>
      </c>
      <c r="T122" s="1">
        <f t="shared" si="15"/>
        <v>0</v>
      </c>
      <c r="U122" s="1">
        <f t="shared" si="16"/>
        <v>0</v>
      </c>
      <c r="V122" s="1">
        <f t="shared" si="17"/>
        <v>0</v>
      </c>
    </row>
    <row r="123" spans="1:22">
      <c r="A123" s="5"/>
      <c r="B123" s="1"/>
      <c r="D123" s="1"/>
      <c r="G123" s="13"/>
      <c r="K123" s="1">
        <f t="shared" si="12"/>
        <v>0</v>
      </c>
      <c r="L123" s="1">
        <f t="shared" si="13"/>
        <v>0</v>
      </c>
      <c r="M123" s="1">
        <f t="shared" si="14"/>
        <v>0</v>
      </c>
      <c r="N123" s="1">
        <f t="shared" si="18"/>
        <v>0</v>
      </c>
      <c r="O123" s="1">
        <f t="shared" si="19"/>
        <v>0</v>
      </c>
      <c r="P123" s="1">
        <f t="shared" si="20"/>
        <v>0</v>
      </c>
      <c r="Q123" s="1">
        <f t="shared" si="21"/>
        <v>0</v>
      </c>
      <c r="R123" s="1">
        <f t="shared" si="22"/>
        <v>0</v>
      </c>
      <c r="S123" s="1">
        <f t="shared" si="23"/>
        <v>0</v>
      </c>
      <c r="T123" s="1">
        <f t="shared" si="15"/>
        <v>0</v>
      </c>
      <c r="U123" s="1">
        <f t="shared" si="16"/>
        <v>0</v>
      </c>
      <c r="V123" s="1">
        <f t="shared" si="17"/>
        <v>0</v>
      </c>
    </row>
    <row r="124" spans="1:22">
      <c r="A124" s="5"/>
      <c r="B124" s="1"/>
      <c r="D124" s="1"/>
      <c r="G124" s="13"/>
      <c r="K124" s="1">
        <f t="shared" si="12"/>
        <v>0</v>
      </c>
      <c r="L124" s="1">
        <f t="shared" si="13"/>
        <v>0</v>
      </c>
      <c r="M124" s="1">
        <f t="shared" si="14"/>
        <v>0</v>
      </c>
      <c r="N124" s="1">
        <f t="shared" si="18"/>
        <v>0</v>
      </c>
      <c r="O124" s="1">
        <f t="shared" si="19"/>
        <v>0</v>
      </c>
      <c r="P124" s="1">
        <f t="shared" si="20"/>
        <v>0</v>
      </c>
      <c r="Q124" s="1">
        <f t="shared" si="21"/>
        <v>0</v>
      </c>
      <c r="R124" s="1">
        <f t="shared" si="22"/>
        <v>0</v>
      </c>
      <c r="S124" s="1">
        <f t="shared" si="23"/>
        <v>0</v>
      </c>
      <c r="T124" s="1">
        <f t="shared" si="15"/>
        <v>0</v>
      </c>
      <c r="U124" s="1">
        <f t="shared" si="16"/>
        <v>0</v>
      </c>
      <c r="V124" s="1">
        <f t="shared" si="17"/>
        <v>0</v>
      </c>
    </row>
    <row r="125" spans="1:22">
      <c r="A125" s="5"/>
      <c r="B125" s="1"/>
      <c r="D125" s="1"/>
      <c r="G125" s="13"/>
      <c r="K125" s="1">
        <f t="shared" si="12"/>
        <v>0</v>
      </c>
      <c r="L125" s="1">
        <f t="shared" si="13"/>
        <v>0</v>
      </c>
      <c r="M125" s="1">
        <f t="shared" si="14"/>
        <v>0</v>
      </c>
      <c r="N125" s="1">
        <f t="shared" si="18"/>
        <v>0</v>
      </c>
      <c r="O125" s="1">
        <f t="shared" si="19"/>
        <v>0</v>
      </c>
      <c r="P125" s="1">
        <f t="shared" si="20"/>
        <v>0</v>
      </c>
      <c r="Q125" s="1">
        <f t="shared" si="21"/>
        <v>0</v>
      </c>
      <c r="R125" s="1">
        <f t="shared" si="22"/>
        <v>0</v>
      </c>
      <c r="S125" s="1">
        <f t="shared" si="23"/>
        <v>0</v>
      </c>
      <c r="T125" s="1">
        <f t="shared" si="15"/>
        <v>0</v>
      </c>
      <c r="U125" s="1">
        <f t="shared" si="16"/>
        <v>0</v>
      </c>
      <c r="V125" s="1">
        <f t="shared" si="17"/>
        <v>0</v>
      </c>
    </row>
    <row r="126" spans="1:22">
      <c r="A126" s="5"/>
      <c r="B126" s="1"/>
      <c r="D126" s="1"/>
      <c r="G126" s="13"/>
      <c r="K126" s="1">
        <f t="shared" si="12"/>
        <v>0</v>
      </c>
      <c r="L126" s="1">
        <f t="shared" si="13"/>
        <v>0</v>
      </c>
      <c r="M126" s="1">
        <f t="shared" si="14"/>
        <v>0</v>
      </c>
      <c r="N126" s="1">
        <f t="shared" si="18"/>
        <v>0</v>
      </c>
      <c r="O126" s="1">
        <f t="shared" si="19"/>
        <v>0</v>
      </c>
      <c r="P126" s="1">
        <f t="shared" si="20"/>
        <v>0</v>
      </c>
      <c r="Q126" s="1">
        <f t="shared" si="21"/>
        <v>0</v>
      </c>
      <c r="R126" s="1">
        <f t="shared" si="22"/>
        <v>0</v>
      </c>
      <c r="S126" s="1">
        <f t="shared" si="23"/>
        <v>0</v>
      </c>
      <c r="T126" s="1">
        <f t="shared" si="15"/>
        <v>0</v>
      </c>
      <c r="U126" s="1">
        <f t="shared" si="16"/>
        <v>0</v>
      </c>
      <c r="V126" s="1">
        <f t="shared" si="17"/>
        <v>0</v>
      </c>
    </row>
    <row r="127" spans="1:22">
      <c r="A127" s="5"/>
      <c r="B127" s="1"/>
      <c r="D127" s="1"/>
      <c r="G127" s="13"/>
      <c r="K127" s="1">
        <f t="shared" si="12"/>
        <v>0</v>
      </c>
      <c r="L127" s="1">
        <f t="shared" si="13"/>
        <v>0</v>
      </c>
      <c r="M127" s="1">
        <f t="shared" si="14"/>
        <v>0</v>
      </c>
      <c r="N127" s="1">
        <f t="shared" si="18"/>
        <v>0</v>
      </c>
      <c r="O127" s="1">
        <f t="shared" si="19"/>
        <v>0</v>
      </c>
      <c r="P127" s="1">
        <f t="shared" si="20"/>
        <v>0</v>
      </c>
      <c r="Q127" s="1">
        <f t="shared" si="21"/>
        <v>0</v>
      </c>
      <c r="R127" s="1">
        <f t="shared" si="22"/>
        <v>0</v>
      </c>
      <c r="S127" s="1">
        <f t="shared" si="23"/>
        <v>0</v>
      </c>
      <c r="T127" s="1">
        <f t="shared" si="15"/>
        <v>0</v>
      </c>
      <c r="U127" s="1">
        <f t="shared" si="16"/>
        <v>0</v>
      </c>
      <c r="V127" s="1">
        <f t="shared" si="17"/>
        <v>0</v>
      </c>
    </row>
    <row r="128" spans="1:22">
      <c r="A128" s="5"/>
      <c r="B128" s="1"/>
      <c r="D128" s="1"/>
      <c r="G128" s="13"/>
      <c r="K128" s="1">
        <f t="shared" si="12"/>
        <v>0</v>
      </c>
      <c r="L128" s="1">
        <f t="shared" si="13"/>
        <v>0</v>
      </c>
      <c r="M128" s="1">
        <f t="shared" si="14"/>
        <v>0</v>
      </c>
      <c r="N128" s="1">
        <f t="shared" si="18"/>
        <v>0</v>
      </c>
      <c r="O128" s="1">
        <f t="shared" si="19"/>
        <v>0</v>
      </c>
      <c r="P128" s="1">
        <f t="shared" si="20"/>
        <v>0</v>
      </c>
      <c r="Q128" s="1">
        <f t="shared" si="21"/>
        <v>0</v>
      </c>
      <c r="R128" s="1">
        <f t="shared" si="22"/>
        <v>0</v>
      </c>
      <c r="S128" s="1">
        <f t="shared" si="23"/>
        <v>0</v>
      </c>
      <c r="T128" s="1">
        <f t="shared" si="15"/>
        <v>0</v>
      </c>
      <c r="U128" s="1">
        <f t="shared" si="16"/>
        <v>0</v>
      </c>
      <c r="V128" s="1">
        <f t="shared" si="17"/>
        <v>0</v>
      </c>
    </row>
    <row r="129" spans="1:22">
      <c r="A129" s="5"/>
      <c r="B129" s="1"/>
      <c r="D129" s="1"/>
      <c r="G129" s="13"/>
      <c r="K129" s="1">
        <f t="shared" si="12"/>
        <v>0</v>
      </c>
      <c r="L129" s="1">
        <f t="shared" si="13"/>
        <v>0</v>
      </c>
      <c r="M129" s="1">
        <f t="shared" si="14"/>
        <v>0</v>
      </c>
      <c r="N129" s="1">
        <f t="shared" si="18"/>
        <v>0</v>
      </c>
      <c r="O129" s="1">
        <f t="shared" si="19"/>
        <v>0</v>
      </c>
      <c r="P129" s="1">
        <f t="shared" si="20"/>
        <v>0</v>
      </c>
      <c r="Q129" s="1">
        <f t="shared" si="21"/>
        <v>0</v>
      </c>
      <c r="R129" s="1">
        <f t="shared" si="22"/>
        <v>0</v>
      </c>
      <c r="S129" s="1">
        <f t="shared" si="23"/>
        <v>0</v>
      </c>
      <c r="T129" s="1">
        <f t="shared" si="15"/>
        <v>0</v>
      </c>
      <c r="U129" s="1">
        <f t="shared" si="16"/>
        <v>0</v>
      </c>
      <c r="V129" s="1">
        <f t="shared" si="17"/>
        <v>0</v>
      </c>
    </row>
    <row r="130" spans="1:22">
      <c r="A130" s="5"/>
      <c r="B130" s="1"/>
      <c r="D130" s="1"/>
      <c r="G130" s="13"/>
      <c r="K130" s="1">
        <f t="shared" si="12"/>
        <v>0</v>
      </c>
      <c r="L130" s="1">
        <f t="shared" si="13"/>
        <v>0</v>
      </c>
      <c r="M130" s="1">
        <f t="shared" si="14"/>
        <v>0</v>
      </c>
      <c r="N130" s="1">
        <f t="shared" si="18"/>
        <v>0</v>
      </c>
      <c r="O130" s="1">
        <f t="shared" si="19"/>
        <v>0</v>
      </c>
      <c r="P130" s="1">
        <f t="shared" si="20"/>
        <v>0</v>
      </c>
      <c r="Q130" s="1">
        <f t="shared" si="21"/>
        <v>0</v>
      </c>
      <c r="R130" s="1">
        <f t="shared" si="22"/>
        <v>0</v>
      </c>
      <c r="S130" s="1">
        <f t="shared" si="23"/>
        <v>0</v>
      </c>
      <c r="T130" s="1">
        <f t="shared" si="15"/>
        <v>0</v>
      </c>
      <c r="U130" s="1">
        <f t="shared" si="16"/>
        <v>0</v>
      </c>
      <c r="V130" s="1">
        <f t="shared" si="17"/>
        <v>0</v>
      </c>
    </row>
    <row r="131" spans="1:22">
      <c r="A131" s="5"/>
      <c r="B131" s="1"/>
      <c r="D131" s="1"/>
      <c r="G131" s="13"/>
      <c r="K131" s="1">
        <f t="shared" ref="K131:K194" si="24">IF(E131="lojas",D131,0)</f>
        <v>0</v>
      </c>
      <c r="L131" s="1">
        <f t="shared" ref="L131:L180" si="25">IF(E131="lanhouse",D131,0)</f>
        <v>0</v>
      </c>
      <c r="M131" s="1">
        <f t="shared" ref="M131:M180" si="26">IF(E131="celular",D131,0)</f>
        <v>0</v>
      </c>
      <c r="N131" s="1">
        <f t="shared" si="18"/>
        <v>0</v>
      </c>
      <c r="O131" s="1">
        <f t="shared" si="19"/>
        <v>0</v>
      </c>
      <c r="P131" s="1">
        <f t="shared" si="20"/>
        <v>0</v>
      </c>
      <c r="Q131" s="1">
        <f t="shared" si="21"/>
        <v>0</v>
      </c>
      <c r="R131" s="1">
        <f t="shared" si="22"/>
        <v>0</v>
      </c>
      <c r="S131" s="1">
        <f t="shared" si="23"/>
        <v>0</v>
      </c>
      <c r="T131" s="1">
        <f t="shared" ref="T131:T151" si="27">IF(C131="pessoal",B131,0)</f>
        <v>0</v>
      </c>
      <c r="U131" s="1">
        <f t="shared" ref="U131:U194" si="28">IF(E131="dominios",D131,0)</f>
        <v>0</v>
      </c>
      <c r="V131" s="1">
        <f t="shared" ref="V131:V180" si="29">IF(C131="publicidade",B131,0)</f>
        <v>0</v>
      </c>
    </row>
    <row r="132" spans="1:22">
      <c r="A132" s="5"/>
      <c r="B132" s="1"/>
      <c r="D132" s="1"/>
      <c r="G132" s="13"/>
      <c r="K132" s="1">
        <f t="shared" si="24"/>
        <v>0</v>
      </c>
      <c r="L132" s="1">
        <f t="shared" si="25"/>
        <v>0</v>
      </c>
      <c r="M132" s="1">
        <f t="shared" si="26"/>
        <v>0</v>
      </c>
      <c r="N132" s="1">
        <f t="shared" ref="N132:N180" si="30">IF(F132="caixa",D132,0)</f>
        <v>0</v>
      </c>
      <c r="O132" s="1">
        <f t="shared" ref="O132:O180" si="31">IF(F132="bb",D132,0)</f>
        <v>0</v>
      </c>
      <c r="P132" s="1">
        <f t="shared" ref="P132:P180" si="32">IF(F132="bradesco",D132,0)</f>
        <v>0</v>
      </c>
      <c r="Q132" s="1">
        <f t="shared" ref="Q132:Q180" si="33">IF(F132="banco real",D132,0)</f>
        <v>0</v>
      </c>
      <c r="R132" s="1">
        <f t="shared" ref="R132:R180" si="34">IF(F132="itau",D132,0)</f>
        <v>0</v>
      </c>
      <c r="S132" s="1">
        <f t="shared" ref="S132:S180" si="35">IF(F132="pseg",D132,0)</f>
        <v>0</v>
      </c>
      <c r="T132" s="1">
        <f t="shared" si="27"/>
        <v>0</v>
      </c>
      <c r="U132" s="1">
        <f t="shared" si="28"/>
        <v>0</v>
      </c>
      <c r="V132" s="1">
        <f t="shared" si="29"/>
        <v>0</v>
      </c>
    </row>
    <row r="133" spans="1:22">
      <c r="A133" s="5"/>
      <c r="B133" s="1"/>
      <c r="D133" s="1"/>
      <c r="G133" s="13"/>
      <c r="K133" s="1">
        <f t="shared" si="24"/>
        <v>0</v>
      </c>
      <c r="L133" s="1">
        <f t="shared" si="25"/>
        <v>0</v>
      </c>
      <c r="M133" s="1">
        <f t="shared" si="26"/>
        <v>0</v>
      </c>
      <c r="N133" s="1">
        <f t="shared" si="30"/>
        <v>0</v>
      </c>
      <c r="O133" s="1">
        <f t="shared" si="31"/>
        <v>0</v>
      </c>
      <c r="P133" s="1">
        <f t="shared" si="32"/>
        <v>0</v>
      </c>
      <c r="Q133" s="1">
        <f t="shared" si="33"/>
        <v>0</v>
      </c>
      <c r="R133" s="1">
        <f t="shared" si="34"/>
        <v>0</v>
      </c>
      <c r="S133" s="1">
        <f t="shared" si="35"/>
        <v>0</v>
      </c>
      <c r="T133" s="1">
        <f t="shared" si="27"/>
        <v>0</v>
      </c>
      <c r="U133" s="1">
        <f t="shared" si="28"/>
        <v>0</v>
      </c>
      <c r="V133" s="1">
        <f t="shared" si="29"/>
        <v>0</v>
      </c>
    </row>
    <row r="134" spans="1:22">
      <c r="A134" s="5"/>
      <c r="B134" s="1"/>
      <c r="D134" s="1"/>
      <c r="G134" s="13"/>
      <c r="K134" s="1">
        <f t="shared" si="24"/>
        <v>0</v>
      </c>
      <c r="L134" s="1">
        <f t="shared" si="25"/>
        <v>0</v>
      </c>
      <c r="M134" s="1">
        <f t="shared" si="26"/>
        <v>0</v>
      </c>
      <c r="N134" s="1">
        <f t="shared" si="30"/>
        <v>0</v>
      </c>
      <c r="O134" s="1">
        <f t="shared" si="31"/>
        <v>0</v>
      </c>
      <c r="P134" s="1">
        <f t="shared" si="32"/>
        <v>0</v>
      </c>
      <c r="Q134" s="1">
        <f t="shared" si="33"/>
        <v>0</v>
      </c>
      <c r="R134" s="1">
        <f t="shared" si="34"/>
        <v>0</v>
      </c>
      <c r="S134" s="1">
        <f t="shared" si="35"/>
        <v>0</v>
      </c>
      <c r="T134" s="1">
        <f t="shared" si="27"/>
        <v>0</v>
      </c>
      <c r="U134" s="1">
        <f t="shared" si="28"/>
        <v>0</v>
      </c>
      <c r="V134" s="1">
        <f t="shared" si="29"/>
        <v>0</v>
      </c>
    </row>
    <row r="135" spans="1:22">
      <c r="A135" s="5"/>
      <c r="B135" s="1"/>
      <c r="D135" s="1"/>
      <c r="G135" s="13"/>
      <c r="K135" s="1">
        <f t="shared" si="24"/>
        <v>0</v>
      </c>
      <c r="L135" s="1">
        <f t="shared" si="25"/>
        <v>0</v>
      </c>
      <c r="M135" s="1">
        <f t="shared" si="26"/>
        <v>0</v>
      </c>
      <c r="N135" s="1">
        <f t="shared" si="30"/>
        <v>0</v>
      </c>
      <c r="O135" s="1">
        <f t="shared" si="31"/>
        <v>0</v>
      </c>
      <c r="P135" s="1">
        <f t="shared" si="32"/>
        <v>0</v>
      </c>
      <c r="Q135" s="1">
        <f t="shared" si="33"/>
        <v>0</v>
      </c>
      <c r="R135" s="1">
        <f t="shared" si="34"/>
        <v>0</v>
      </c>
      <c r="S135" s="1">
        <f t="shared" si="35"/>
        <v>0</v>
      </c>
      <c r="T135" s="1">
        <f t="shared" si="27"/>
        <v>0</v>
      </c>
      <c r="U135" s="1">
        <f t="shared" si="28"/>
        <v>0</v>
      </c>
      <c r="V135" s="1">
        <f t="shared" si="29"/>
        <v>0</v>
      </c>
    </row>
    <row r="136" spans="1:22">
      <c r="A136" s="5"/>
      <c r="B136" s="1"/>
      <c r="D136" s="1"/>
      <c r="G136" s="13"/>
      <c r="K136" s="1">
        <f t="shared" si="24"/>
        <v>0</v>
      </c>
      <c r="L136" s="1">
        <f t="shared" si="25"/>
        <v>0</v>
      </c>
      <c r="M136" s="1">
        <f t="shared" si="26"/>
        <v>0</v>
      </c>
      <c r="N136" s="1">
        <f t="shared" si="30"/>
        <v>0</v>
      </c>
      <c r="O136" s="1">
        <f t="shared" si="31"/>
        <v>0</v>
      </c>
      <c r="P136" s="1">
        <f t="shared" si="32"/>
        <v>0</v>
      </c>
      <c r="Q136" s="1">
        <f t="shared" si="33"/>
        <v>0</v>
      </c>
      <c r="R136" s="1">
        <f t="shared" si="34"/>
        <v>0</v>
      </c>
      <c r="S136" s="1">
        <f t="shared" si="35"/>
        <v>0</v>
      </c>
      <c r="T136" s="1">
        <f t="shared" si="27"/>
        <v>0</v>
      </c>
      <c r="U136" s="1">
        <f t="shared" si="28"/>
        <v>0</v>
      </c>
      <c r="V136" s="1">
        <f t="shared" si="29"/>
        <v>0</v>
      </c>
    </row>
    <row r="137" spans="1:22">
      <c r="A137" s="5"/>
      <c r="B137" s="1"/>
      <c r="D137" s="1"/>
      <c r="G137" s="13"/>
      <c r="K137" s="1">
        <f t="shared" si="24"/>
        <v>0</v>
      </c>
      <c r="L137" s="1">
        <f t="shared" si="25"/>
        <v>0</v>
      </c>
      <c r="M137" s="1">
        <f t="shared" si="26"/>
        <v>0</v>
      </c>
      <c r="N137" s="1">
        <f t="shared" si="30"/>
        <v>0</v>
      </c>
      <c r="O137" s="1">
        <f t="shared" si="31"/>
        <v>0</v>
      </c>
      <c r="P137" s="1">
        <f t="shared" si="32"/>
        <v>0</v>
      </c>
      <c r="Q137" s="1">
        <f t="shared" si="33"/>
        <v>0</v>
      </c>
      <c r="R137" s="1">
        <f t="shared" si="34"/>
        <v>0</v>
      </c>
      <c r="S137" s="1">
        <f t="shared" si="35"/>
        <v>0</v>
      </c>
      <c r="T137" s="1">
        <f t="shared" si="27"/>
        <v>0</v>
      </c>
      <c r="U137" s="1">
        <f t="shared" si="28"/>
        <v>0</v>
      </c>
      <c r="V137" s="1">
        <f t="shared" si="29"/>
        <v>0</v>
      </c>
    </row>
    <row r="138" spans="1:22">
      <c r="A138" s="5"/>
      <c r="B138" s="1"/>
      <c r="D138" s="1"/>
      <c r="G138" s="13"/>
      <c r="K138" s="1">
        <f t="shared" si="24"/>
        <v>0</v>
      </c>
      <c r="L138" s="1">
        <f t="shared" si="25"/>
        <v>0</v>
      </c>
      <c r="M138" s="1">
        <f t="shared" si="26"/>
        <v>0</v>
      </c>
      <c r="N138" s="1">
        <f t="shared" si="30"/>
        <v>0</v>
      </c>
      <c r="O138" s="1">
        <f t="shared" si="31"/>
        <v>0</v>
      </c>
      <c r="P138" s="1">
        <f t="shared" si="32"/>
        <v>0</v>
      </c>
      <c r="Q138" s="1">
        <f t="shared" si="33"/>
        <v>0</v>
      </c>
      <c r="R138" s="1">
        <f t="shared" si="34"/>
        <v>0</v>
      </c>
      <c r="S138" s="1">
        <f t="shared" si="35"/>
        <v>0</v>
      </c>
      <c r="T138" s="1">
        <f t="shared" si="27"/>
        <v>0</v>
      </c>
      <c r="U138" s="1">
        <f t="shared" si="28"/>
        <v>0</v>
      </c>
      <c r="V138" s="1">
        <f t="shared" si="29"/>
        <v>0</v>
      </c>
    </row>
    <row r="139" spans="1:22">
      <c r="A139" s="5"/>
      <c r="B139" s="1"/>
      <c r="D139" s="1"/>
      <c r="G139" s="13"/>
      <c r="K139" s="1">
        <f t="shared" si="24"/>
        <v>0</v>
      </c>
      <c r="L139" s="1">
        <f t="shared" si="25"/>
        <v>0</v>
      </c>
      <c r="M139" s="1">
        <f t="shared" si="26"/>
        <v>0</v>
      </c>
      <c r="N139" s="1">
        <f t="shared" si="30"/>
        <v>0</v>
      </c>
      <c r="O139" s="1">
        <f t="shared" si="31"/>
        <v>0</v>
      </c>
      <c r="P139" s="1">
        <f t="shared" si="32"/>
        <v>0</v>
      </c>
      <c r="Q139" s="1">
        <f t="shared" si="33"/>
        <v>0</v>
      </c>
      <c r="R139" s="1">
        <f t="shared" si="34"/>
        <v>0</v>
      </c>
      <c r="S139" s="1">
        <f t="shared" si="35"/>
        <v>0</v>
      </c>
      <c r="T139" s="1">
        <f t="shared" si="27"/>
        <v>0</v>
      </c>
      <c r="U139" s="1">
        <f t="shared" si="28"/>
        <v>0</v>
      </c>
      <c r="V139" s="1">
        <f t="shared" si="29"/>
        <v>0</v>
      </c>
    </row>
    <row r="140" spans="1:22">
      <c r="A140" s="5"/>
      <c r="B140" s="1"/>
      <c r="D140" s="1"/>
      <c r="G140" s="13"/>
      <c r="K140" s="1">
        <f t="shared" si="24"/>
        <v>0</v>
      </c>
      <c r="L140" s="1">
        <f t="shared" si="25"/>
        <v>0</v>
      </c>
      <c r="M140" s="1">
        <f t="shared" si="26"/>
        <v>0</v>
      </c>
      <c r="N140" s="1">
        <f t="shared" si="30"/>
        <v>0</v>
      </c>
      <c r="O140" s="1">
        <f t="shared" si="31"/>
        <v>0</v>
      </c>
      <c r="P140" s="1">
        <f t="shared" si="32"/>
        <v>0</v>
      </c>
      <c r="Q140" s="1">
        <f t="shared" si="33"/>
        <v>0</v>
      </c>
      <c r="R140" s="1">
        <f t="shared" si="34"/>
        <v>0</v>
      </c>
      <c r="S140" s="1">
        <f t="shared" si="35"/>
        <v>0</v>
      </c>
      <c r="T140" s="1">
        <f t="shared" si="27"/>
        <v>0</v>
      </c>
      <c r="U140" s="1">
        <f t="shared" si="28"/>
        <v>0</v>
      </c>
      <c r="V140" s="1">
        <f t="shared" si="29"/>
        <v>0</v>
      </c>
    </row>
    <row r="141" spans="1:22">
      <c r="A141" s="5"/>
      <c r="B141" s="1"/>
      <c r="D141" s="1"/>
      <c r="K141" s="1">
        <f t="shared" si="24"/>
        <v>0</v>
      </c>
      <c r="L141" s="1">
        <f t="shared" si="25"/>
        <v>0</v>
      </c>
      <c r="M141" s="1">
        <f t="shared" si="26"/>
        <v>0</v>
      </c>
      <c r="N141" s="1">
        <f t="shared" si="30"/>
        <v>0</v>
      </c>
      <c r="O141" s="1">
        <f t="shared" si="31"/>
        <v>0</v>
      </c>
      <c r="P141" s="1">
        <f t="shared" si="32"/>
        <v>0</v>
      </c>
      <c r="Q141" s="1">
        <f t="shared" si="33"/>
        <v>0</v>
      </c>
      <c r="R141" s="1">
        <f t="shared" si="34"/>
        <v>0</v>
      </c>
      <c r="S141" s="1">
        <f t="shared" si="35"/>
        <v>0</v>
      </c>
      <c r="T141" s="1">
        <f t="shared" si="27"/>
        <v>0</v>
      </c>
      <c r="U141" s="1">
        <f t="shared" si="28"/>
        <v>0</v>
      </c>
      <c r="V141" s="1">
        <f t="shared" si="29"/>
        <v>0</v>
      </c>
    </row>
    <row r="142" spans="1:22">
      <c r="A142" s="5"/>
      <c r="B142" s="1"/>
      <c r="D142" s="1"/>
      <c r="K142" s="1">
        <f t="shared" si="24"/>
        <v>0</v>
      </c>
      <c r="L142" s="1">
        <f t="shared" si="25"/>
        <v>0</v>
      </c>
      <c r="M142" s="1">
        <f t="shared" si="26"/>
        <v>0</v>
      </c>
      <c r="N142" s="1">
        <f t="shared" si="30"/>
        <v>0</v>
      </c>
      <c r="O142" s="1">
        <f t="shared" si="31"/>
        <v>0</v>
      </c>
      <c r="P142" s="1">
        <f t="shared" si="32"/>
        <v>0</v>
      </c>
      <c r="Q142" s="1">
        <f t="shared" si="33"/>
        <v>0</v>
      </c>
      <c r="R142" s="1">
        <f t="shared" si="34"/>
        <v>0</v>
      </c>
      <c r="S142" s="1">
        <f t="shared" si="35"/>
        <v>0</v>
      </c>
      <c r="T142" s="1">
        <f t="shared" si="27"/>
        <v>0</v>
      </c>
      <c r="U142" s="1">
        <f t="shared" si="28"/>
        <v>0</v>
      </c>
      <c r="V142" s="1">
        <f t="shared" si="29"/>
        <v>0</v>
      </c>
    </row>
    <row r="143" spans="1:22">
      <c r="A143" s="5"/>
      <c r="B143" s="1"/>
      <c r="D143" s="1"/>
      <c r="K143" s="1">
        <f t="shared" si="24"/>
        <v>0</v>
      </c>
      <c r="L143" s="1">
        <f t="shared" si="25"/>
        <v>0</v>
      </c>
      <c r="M143" s="1">
        <f t="shared" si="26"/>
        <v>0</v>
      </c>
      <c r="N143" s="1">
        <f t="shared" si="30"/>
        <v>0</v>
      </c>
      <c r="O143" s="1">
        <f t="shared" si="31"/>
        <v>0</v>
      </c>
      <c r="P143" s="1">
        <f t="shared" si="32"/>
        <v>0</v>
      </c>
      <c r="Q143" s="1">
        <f t="shared" si="33"/>
        <v>0</v>
      </c>
      <c r="R143" s="1">
        <f t="shared" si="34"/>
        <v>0</v>
      </c>
      <c r="S143" s="1">
        <f t="shared" si="35"/>
        <v>0</v>
      </c>
      <c r="T143" s="1">
        <f t="shared" si="27"/>
        <v>0</v>
      </c>
      <c r="U143" s="1">
        <f t="shared" si="28"/>
        <v>0</v>
      </c>
      <c r="V143" s="1">
        <f t="shared" si="29"/>
        <v>0</v>
      </c>
    </row>
    <row r="144" spans="1:22">
      <c r="A144" s="5"/>
      <c r="B144" s="1"/>
      <c r="D144" s="1"/>
      <c r="K144" s="1">
        <f t="shared" si="24"/>
        <v>0</v>
      </c>
      <c r="L144" s="1">
        <f t="shared" si="25"/>
        <v>0</v>
      </c>
      <c r="M144" s="1">
        <f t="shared" si="26"/>
        <v>0</v>
      </c>
      <c r="N144" s="1">
        <f t="shared" si="30"/>
        <v>0</v>
      </c>
      <c r="O144" s="1">
        <f t="shared" si="31"/>
        <v>0</v>
      </c>
      <c r="P144" s="1">
        <f t="shared" si="32"/>
        <v>0</v>
      </c>
      <c r="Q144" s="1">
        <f t="shared" si="33"/>
        <v>0</v>
      </c>
      <c r="R144" s="1">
        <f t="shared" si="34"/>
        <v>0</v>
      </c>
      <c r="S144" s="1">
        <f t="shared" si="35"/>
        <v>0</v>
      </c>
      <c r="T144" s="1">
        <f t="shared" si="27"/>
        <v>0</v>
      </c>
      <c r="U144" s="1">
        <f t="shared" si="28"/>
        <v>0</v>
      </c>
      <c r="V144" s="1">
        <f t="shared" si="29"/>
        <v>0</v>
      </c>
    </row>
    <row r="145" spans="1:22">
      <c r="A145" s="5"/>
      <c r="B145" s="1"/>
      <c r="D145" s="1"/>
      <c r="K145" s="1">
        <f t="shared" si="24"/>
        <v>0</v>
      </c>
      <c r="L145" s="1">
        <f t="shared" si="25"/>
        <v>0</v>
      </c>
      <c r="M145" s="1">
        <f t="shared" si="26"/>
        <v>0</v>
      </c>
      <c r="N145" s="1">
        <f t="shared" si="30"/>
        <v>0</v>
      </c>
      <c r="O145" s="1">
        <f t="shared" si="31"/>
        <v>0</v>
      </c>
      <c r="P145" s="1">
        <f t="shared" si="32"/>
        <v>0</v>
      </c>
      <c r="Q145" s="1">
        <f t="shared" si="33"/>
        <v>0</v>
      </c>
      <c r="R145" s="1">
        <f t="shared" si="34"/>
        <v>0</v>
      </c>
      <c r="S145" s="1">
        <f t="shared" si="35"/>
        <v>0</v>
      </c>
      <c r="T145" s="1">
        <f t="shared" si="27"/>
        <v>0</v>
      </c>
      <c r="U145" s="1">
        <f t="shared" si="28"/>
        <v>0</v>
      </c>
      <c r="V145" s="1">
        <f t="shared" si="29"/>
        <v>0</v>
      </c>
    </row>
    <row r="146" spans="1:22">
      <c r="A146" s="5"/>
      <c r="B146" s="1"/>
      <c r="D146" s="1"/>
      <c r="K146" s="1">
        <f t="shared" si="24"/>
        <v>0</v>
      </c>
      <c r="L146" s="1">
        <f t="shared" si="25"/>
        <v>0</v>
      </c>
      <c r="M146" s="1">
        <f t="shared" si="26"/>
        <v>0</v>
      </c>
      <c r="N146" s="1">
        <f t="shared" si="30"/>
        <v>0</v>
      </c>
      <c r="O146" s="1">
        <f t="shared" si="31"/>
        <v>0</v>
      </c>
      <c r="P146" s="1">
        <f t="shared" si="32"/>
        <v>0</v>
      </c>
      <c r="Q146" s="1">
        <f t="shared" si="33"/>
        <v>0</v>
      </c>
      <c r="R146" s="1">
        <f t="shared" si="34"/>
        <v>0</v>
      </c>
      <c r="S146" s="1">
        <f t="shared" si="35"/>
        <v>0</v>
      </c>
      <c r="T146" s="1">
        <f t="shared" si="27"/>
        <v>0</v>
      </c>
      <c r="U146" s="1">
        <f t="shared" si="28"/>
        <v>0</v>
      </c>
      <c r="V146" s="1">
        <f t="shared" si="29"/>
        <v>0</v>
      </c>
    </row>
    <row r="147" spans="1:22">
      <c r="A147" s="5"/>
      <c r="B147" s="1"/>
      <c r="D147" s="1"/>
      <c r="K147" s="1">
        <f t="shared" si="24"/>
        <v>0</v>
      </c>
      <c r="L147" s="1">
        <f t="shared" si="25"/>
        <v>0</v>
      </c>
      <c r="M147" s="1">
        <f t="shared" si="26"/>
        <v>0</v>
      </c>
      <c r="N147" s="1">
        <f t="shared" si="30"/>
        <v>0</v>
      </c>
      <c r="O147" s="1">
        <f t="shared" si="31"/>
        <v>0</v>
      </c>
      <c r="P147" s="1">
        <f t="shared" si="32"/>
        <v>0</v>
      </c>
      <c r="Q147" s="1">
        <f t="shared" si="33"/>
        <v>0</v>
      </c>
      <c r="R147" s="1">
        <f t="shared" si="34"/>
        <v>0</v>
      </c>
      <c r="S147" s="1">
        <f t="shared" si="35"/>
        <v>0</v>
      </c>
      <c r="T147" s="1">
        <f t="shared" si="27"/>
        <v>0</v>
      </c>
      <c r="U147" s="1">
        <f t="shared" si="28"/>
        <v>0</v>
      </c>
      <c r="V147" s="1">
        <f t="shared" si="29"/>
        <v>0</v>
      </c>
    </row>
    <row r="148" spans="1:22">
      <c r="A148" s="5"/>
      <c r="B148" s="1"/>
      <c r="D148" s="1"/>
      <c r="K148" s="1">
        <f t="shared" si="24"/>
        <v>0</v>
      </c>
      <c r="L148" s="1">
        <f t="shared" si="25"/>
        <v>0</v>
      </c>
      <c r="M148" s="1">
        <f t="shared" si="26"/>
        <v>0</v>
      </c>
      <c r="N148" s="1">
        <f t="shared" si="30"/>
        <v>0</v>
      </c>
      <c r="O148" s="1">
        <f t="shared" si="31"/>
        <v>0</v>
      </c>
      <c r="P148" s="1">
        <f t="shared" si="32"/>
        <v>0</v>
      </c>
      <c r="Q148" s="1">
        <f t="shared" si="33"/>
        <v>0</v>
      </c>
      <c r="R148" s="1">
        <f t="shared" si="34"/>
        <v>0</v>
      </c>
      <c r="S148" s="1">
        <f t="shared" si="35"/>
        <v>0</v>
      </c>
      <c r="T148" s="1">
        <f t="shared" si="27"/>
        <v>0</v>
      </c>
      <c r="U148" s="1">
        <f t="shared" si="28"/>
        <v>0</v>
      </c>
      <c r="V148" s="1">
        <f t="shared" si="29"/>
        <v>0</v>
      </c>
    </row>
    <row r="149" spans="1:22">
      <c r="A149" s="5"/>
      <c r="B149" s="1"/>
      <c r="D149" s="1"/>
      <c r="K149" s="1">
        <f t="shared" si="24"/>
        <v>0</v>
      </c>
      <c r="L149" s="1">
        <f t="shared" si="25"/>
        <v>0</v>
      </c>
      <c r="M149" s="1">
        <f t="shared" si="26"/>
        <v>0</v>
      </c>
      <c r="N149" s="1">
        <f t="shared" si="30"/>
        <v>0</v>
      </c>
      <c r="O149" s="1">
        <f t="shared" si="31"/>
        <v>0</v>
      </c>
      <c r="P149" s="1">
        <f t="shared" si="32"/>
        <v>0</v>
      </c>
      <c r="Q149" s="1">
        <f t="shared" si="33"/>
        <v>0</v>
      </c>
      <c r="R149" s="1">
        <f t="shared" si="34"/>
        <v>0</v>
      </c>
      <c r="S149" s="1">
        <f t="shared" si="35"/>
        <v>0</v>
      </c>
      <c r="T149" s="1">
        <f t="shared" si="27"/>
        <v>0</v>
      </c>
      <c r="U149" s="1">
        <f t="shared" si="28"/>
        <v>0</v>
      </c>
      <c r="V149" s="1">
        <f t="shared" si="29"/>
        <v>0</v>
      </c>
    </row>
    <row r="150" spans="1:22">
      <c r="A150" s="5"/>
      <c r="B150" s="1"/>
      <c r="D150" s="1"/>
      <c r="K150" s="1">
        <f t="shared" si="24"/>
        <v>0</v>
      </c>
      <c r="L150" s="1">
        <f t="shared" si="25"/>
        <v>0</v>
      </c>
      <c r="M150" s="1">
        <f t="shared" si="26"/>
        <v>0</v>
      </c>
      <c r="N150" s="1">
        <f t="shared" si="30"/>
        <v>0</v>
      </c>
      <c r="O150" s="1">
        <f t="shared" si="31"/>
        <v>0</v>
      </c>
      <c r="P150" s="1">
        <f t="shared" si="32"/>
        <v>0</v>
      </c>
      <c r="Q150" s="1">
        <f t="shared" si="33"/>
        <v>0</v>
      </c>
      <c r="R150" s="1">
        <f t="shared" si="34"/>
        <v>0</v>
      </c>
      <c r="S150" s="1">
        <f t="shared" si="35"/>
        <v>0</v>
      </c>
      <c r="T150" s="1">
        <f t="shared" si="27"/>
        <v>0</v>
      </c>
      <c r="U150" s="1">
        <f t="shared" si="28"/>
        <v>0</v>
      </c>
      <c r="V150" s="1">
        <f t="shared" si="29"/>
        <v>0</v>
      </c>
    </row>
    <row r="151" spans="1:22">
      <c r="A151" s="5"/>
      <c r="B151" s="1"/>
      <c r="D151" s="1"/>
      <c r="K151" s="1">
        <f t="shared" si="24"/>
        <v>0</v>
      </c>
      <c r="L151" s="1">
        <f t="shared" si="25"/>
        <v>0</v>
      </c>
      <c r="M151" s="1">
        <f t="shared" si="26"/>
        <v>0</v>
      </c>
      <c r="N151" s="1">
        <f t="shared" si="30"/>
        <v>0</v>
      </c>
      <c r="O151" s="1">
        <f t="shared" si="31"/>
        <v>0</v>
      </c>
      <c r="P151" s="1">
        <f t="shared" si="32"/>
        <v>0</v>
      </c>
      <c r="Q151" s="1">
        <f t="shared" si="33"/>
        <v>0</v>
      </c>
      <c r="R151" s="1">
        <f t="shared" si="34"/>
        <v>0</v>
      </c>
      <c r="S151" s="1">
        <f t="shared" si="35"/>
        <v>0</v>
      </c>
      <c r="T151" s="1">
        <f t="shared" si="27"/>
        <v>0</v>
      </c>
      <c r="U151" s="1">
        <f t="shared" si="28"/>
        <v>0</v>
      </c>
      <c r="V151" s="1">
        <f t="shared" si="29"/>
        <v>0</v>
      </c>
    </row>
    <row r="152" spans="1:22">
      <c r="A152" s="5"/>
      <c r="B152" s="1"/>
      <c r="D152" s="1"/>
      <c r="K152" s="1">
        <f t="shared" si="24"/>
        <v>0</v>
      </c>
      <c r="L152" s="1">
        <f t="shared" si="25"/>
        <v>0</v>
      </c>
      <c r="M152" s="1">
        <f t="shared" si="26"/>
        <v>0</v>
      </c>
      <c r="N152" s="1">
        <f t="shared" si="30"/>
        <v>0</v>
      </c>
      <c r="O152" s="1">
        <f t="shared" si="31"/>
        <v>0</v>
      </c>
      <c r="P152" s="1">
        <f t="shared" si="32"/>
        <v>0</v>
      </c>
      <c r="Q152" s="1">
        <f t="shared" si="33"/>
        <v>0</v>
      </c>
      <c r="R152" s="1">
        <f t="shared" si="34"/>
        <v>0</v>
      </c>
      <c r="S152" s="1">
        <f t="shared" si="35"/>
        <v>0</v>
      </c>
      <c r="U152" s="1">
        <f t="shared" si="28"/>
        <v>0</v>
      </c>
      <c r="V152" s="1">
        <f t="shared" si="29"/>
        <v>0</v>
      </c>
    </row>
    <row r="153" spans="1:22">
      <c r="A153" s="5"/>
      <c r="B153" s="1"/>
      <c r="D153" s="1"/>
      <c r="K153" s="1">
        <f t="shared" si="24"/>
        <v>0</v>
      </c>
      <c r="L153" s="1">
        <f t="shared" si="25"/>
        <v>0</v>
      </c>
      <c r="M153" s="1">
        <f t="shared" si="26"/>
        <v>0</v>
      </c>
      <c r="N153" s="1">
        <f t="shared" si="30"/>
        <v>0</v>
      </c>
      <c r="O153" s="1">
        <f t="shared" si="31"/>
        <v>0</v>
      </c>
      <c r="P153" s="1">
        <f t="shared" si="32"/>
        <v>0</v>
      </c>
      <c r="Q153" s="1">
        <f t="shared" si="33"/>
        <v>0</v>
      </c>
      <c r="R153" s="1">
        <f t="shared" si="34"/>
        <v>0</v>
      </c>
      <c r="S153" s="1">
        <f t="shared" si="35"/>
        <v>0</v>
      </c>
      <c r="U153" s="1">
        <f t="shared" si="28"/>
        <v>0</v>
      </c>
      <c r="V153" s="1">
        <f t="shared" si="29"/>
        <v>0</v>
      </c>
    </row>
    <row r="154" spans="1:22">
      <c r="A154" s="5"/>
      <c r="B154" s="1"/>
      <c r="D154" s="1"/>
      <c r="K154" s="1">
        <f t="shared" si="24"/>
        <v>0</v>
      </c>
      <c r="L154" s="1">
        <f t="shared" si="25"/>
        <v>0</v>
      </c>
      <c r="M154" s="1">
        <f t="shared" si="26"/>
        <v>0</v>
      </c>
      <c r="N154" s="1">
        <f t="shared" si="30"/>
        <v>0</v>
      </c>
      <c r="O154" s="1">
        <f t="shared" si="31"/>
        <v>0</v>
      </c>
      <c r="P154" s="1">
        <f t="shared" si="32"/>
        <v>0</v>
      </c>
      <c r="Q154" s="1">
        <f t="shared" si="33"/>
        <v>0</v>
      </c>
      <c r="R154" s="1">
        <f t="shared" si="34"/>
        <v>0</v>
      </c>
      <c r="S154" s="1">
        <f t="shared" si="35"/>
        <v>0</v>
      </c>
      <c r="U154" s="1">
        <f t="shared" si="28"/>
        <v>0</v>
      </c>
      <c r="V154" s="1">
        <f t="shared" si="29"/>
        <v>0</v>
      </c>
    </row>
    <row r="155" spans="1:22">
      <c r="A155" s="5"/>
      <c r="B155" s="1"/>
      <c r="D155" s="1"/>
      <c r="K155" s="1">
        <f t="shared" si="24"/>
        <v>0</v>
      </c>
      <c r="L155" s="1">
        <f t="shared" si="25"/>
        <v>0</v>
      </c>
      <c r="M155" s="1">
        <f t="shared" si="26"/>
        <v>0</v>
      </c>
      <c r="N155" s="1">
        <f t="shared" si="30"/>
        <v>0</v>
      </c>
      <c r="O155" s="1">
        <f t="shared" si="31"/>
        <v>0</v>
      </c>
      <c r="P155" s="1">
        <f t="shared" si="32"/>
        <v>0</v>
      </c>
      <c r="Q155" s="1">
        <f t="shared" si="33"/>
        <v>0</v>
      </c>
      <c r="R155" s="1">
        <f t="shared" si="34"/>
        <v>0</v>
      </c>
      <c r="S155" s="1">
        <f t="shared" si="35"/>
        <v>0</v>
      </c>
      <c r="U155" s="1">
        <f t="shared" si="28"/>
        <v>0</v>
      </c>
      <c r="V155" s="1">
        <f t="shared" si="29"/>
        <v>0</v>
      </c>
    </row>
    <row r="156" spans="1:22">
      <c r="A156" s="5"/>
      <c r="B156" s="1"/>
      <c r="D156" s="1"/>
      <c r="K156" s="1">
        <f t="shared" si="24"/>
        <v>0</v>
      </c>
      <c r="L156" s="1">
        <f t="shared" si="25"/>
        <v>0</v>
      </c>
      <c r="M156" s="1">
        <f t="shared" si="26"/>
        <v>0</v>
      </c>
      <c r="N156" s="1">
        <f t="shared" si="30"/>
        <v>0</v>
      </c>
      <c r="O156" s="1">
        <f t="shared" si="31"/>
        <v>0</v>
      </c>
      <c r="P156" s="1">
        <f t="shared" si="32"/>
        <v>0</v>
      </c>
      <c r="Q156" s="1">
        <f t="shared" si="33"/>
        <v>0</v>
      </c>
      <c r="R156" s="1">
        <f t="shared" si="34"/>
        <v>0</v>
      </c>
      <c r="S156" s="1">
        <f t="shared" si="35"/>
        <v>0</v>
      </c>
      <c r="U156" s="1">
        <f t="shared" si="28"/>
        <v>0</v>
      </c>
      <c r="V156" s="1">
        <f t="shared" si="29"/>
        <v>0</v>
      </c>
    </row>
    <row r="157" spans="1:22">
      <c r="A157" s="5"/>
      <c r="B157" s="1"/>
      <c r="D157" s="1"/>
      <c r="K157" s="1">
        <f t="shared" si="24"/>
        <v>0</v>
      </c>
      <c r="L157" s="1">
        <f t="shared" si="25"/>
        <v>0</v>
      </c>
      <c r="M157" s="1">
        <f t="shared" si="26"/>
        <v>0</v>
      </c>
      <c r="N157" s="1">
        <f t="shared" si="30"/>
        <v>0</v>
      </c>
      <c r="O157" s="1">
        <f t="shared" si="31"/>
        <v>0</v>
      </c>
      <c r="P157" s="1">
        <f t="shared" si="32"/>
        <v>0</v>
      </c>
      <c r="Q157" s="1">
        <f t="shared" si="33"/>
        <v>0</v>
      </c>
      <c r="R157" s="1">
        <f t="shared" si="34"/>
        <v>0</v>
      </c>
      <c r="S157" s="1">
        <f t="shared" si="35"/>
        <v>0</v>
      </c>
      <c r="U157" s="1">
        <f t="shared" si="28"/>
        <v>0</v>
      </c>
      <c r="V157" s="1">
        <f t="shared" si="29"/>
        <v>0</v>
      </c>
    </row>
    <row r="158" spans="1:22">
      <c r="A158" s="5"/>
      <c r="B158" s="1"/>
      <c r="D158" s="1"/>
      <c r="K158" s="1">
        <f t="shared" si="24"/>
        <v>0</v>
      </c>
      <c r="L158" s="1">
        <f t="shared" si="25"/>
        <v>0</v>
      </c>
      <c r="M158" s="1">
        <f t="shared" si="26"/>
        <v>0</v>
      </c>
      <c r="N158" s="1">
        <f t="shared" si="30"/>
        <v>0</v>
      </c>
      <c r="O158" s="1">
        <f t="shared" si="31"/>
        <v>0</v>
      </c>
      <c r="P158" s="1">
        <f t="shared" si="32"/>
        <v>0</v>
      </c>
      <c r="Q158" s="1">
        <f t="shared" si="33"/>
        <v>0</v>
      </c>
      <c r="R158" s="1">
        <f t="shared" si="34"/>
        <v>0</v>
      </c>
      <c r="S158" s="1">
        <f t="shared" si="35"/>
        <v>0</v>
      </c>
      <c r="U158" s="1">
        <f t="shared" si="28"/>
        <v>0</v>
      </c>
      <c r="V158" s="1">
        <f t="shared" si="29"/>
        <v>0</v>
      </c>
    </row>
    <row r="159" spans="1:22">
      <c r="A159" s="5"/>
      <c r="B159" s="1"/>
      <c r="D159" s="1"/>
      <c r="K159" s="1">
        <f t="shared" si="24"/>
        <v>0</v>
      </c>
      <c r="L159" s="1">
        <f t="shared" si="25"/>
        <v>0</v>
      </c>
      <c r="M159" s="1">
        <f t="shared" si="26"/>
        <v>0</v>
      </c>
      <c r="N159" s="1">
        <f t="shared" si="30"/>
        <v>0</v>
      </c>
      <c r="O159" s="1">
        <f t="shared" si="31"/>
        <v>0</v>
      </c>
      <c r="P159" s="1">
        <f t="shared" si="32"/>
        <v>0</v>
      </c>
      <c r="Q159" s="1">
        <f t="shared" si="33"/>
        <v>0</v>
      </c>
      <c r="R159" s="1">
        <f t="shared" si="34"/>
        <v>0</v>
      </c>
      <c r="S159" s="1">
        <f t="shared" si="35"/>
        <v>0</v>
      </c>
      <c r="U159" s="1">
        <f t="shared" si="28"/>
        <v>0</v>
      </c>
      <c r="V159" s="1">
        <f t="shared" si="29"/>
        <v>0</v>
      </c>
    </row>
    <row r="160" spans="1:22">
      <c r="A160" s="5"/>
      <c r="B160" s="1"/>
      <c r="D160" s="1"/>
      <c r="K160" s="1">
        <f t="shared" si="24"/>
        <v>0</v>
      </c>
      <c r="L160" s="1">
        <f t="shared" si="25"/>
        <v>0</v>
      </c>
      <c r="M160" s="1">
        <f t="shared" si="26"/>
        <v>0</v>
      </c>
      <c r="N160" s="1">
        <f t="shared" si="30"/>
        <v>0</v>
      </c>
      <c r="O160" s="1">
        <f t="shared" si="31"/>
        <v>0</v>
      </c>
      <c r="P160" s="1">
        <f t="shared" si="32"/>
        <v>0</v>
      </c>
      <c r="Q160" s="1">
        <f t="shared" si="33"/>
        <v>0</v>
      </c>
      <c r="R160" s="1">
        <f t="shared" si="34"/>
        <v>0</v>
      </c>
      <c r="S160" s="1">
        <f t="shared" si="35"/>
        <v>0</v>
      </c>
      <c r="U160" s="1">
        <f t="shared" si="28"/>
        <v>0</v>
      </c>
      <c r="V160" s="1">
        <f t="shared" si="29"/>
        <v>0</v>
      </c>
    </row>
    <row r="161" spans="1:22">
      <c r="A161" s="5"/>
      <c r="B161" s="1"/>
      <c r="D161" s="1"/>
      <c r="K161" s="1">
        <f t="shared" si="24"/>
        <v>0</v>
      </c>
      <c r="L161" s="1">
        <f t="shared" si="25"/>
        <v>0</v>
      </c>
      <c r="M161" s="1">
        <f t="shared" si="26"/>
        <v>0</v>
      </c>
      <c r="N161" s="1">
        <f t="shared" si="30"/>
        <v>0</v>
      </c>
      <c r="O161" s="1">
        <f t="shared" si="31"/>
        <v>0</v>
      </c>
      <c r="P161" s="1">
        <f t="shared" si="32"/>
        <v>0</v>
      </c>
      <c r="Q161" s="1">
        <f t="shared" si="33"/>
        <v>0</v>
      </c>
      <c r="R161" s="1">
        <f t="shared" si="34"/>
        <v>0</v>
      </c>
      <c r="S161" s="1">
        <f t="shared" si="35"/>
        <v>0</v>
      </c>
      <c r="U161" s="1">
        <f t="shared" si="28"/>
        <v>0</v>
      </c>
      <c r="V161" s="1">
        <f t="shared" si="29"/>
        <v>0</v>
      </c>
    </row>
    <row r="162" spans="1:22">
      <c r="A162" s="5"/>
      <c r="B162" s="1"/>
      <c r="D162" s="1"/>
      <c r="K162" s="1">
        <f t="shared" si="24"/>
        <v>0</v>
      </c>
      <c r="L162" s="1">
        <f t="shared" si="25"/>
        <v>0</v>
      </c>
      <c r="M162" s="1">
        <f t="shared" si="26"/>
        <v>0</v>
      </c>
      <c r="N162" s="1">
        <f t="shared" si="30"/>
        <v>0</v>
      </c>
      <c r="O162" s="1">
        <f t="shared" si="31"/>
        <v>0</v>
      </c>
      <c r="P162" s="1">
        <f t="shared" si="32"/>
        <v>0</v>
      </c>
      <c r="Q162" s="1">
        <f t="shared" si="33"/>
        <v>0</v>
      </c>
      <c r="R162" s="1">
        <f t="shared" si="34"/>
        <v>0</v>
      </c>
      <c r="S162" s="1">
        <f t="shared" si="35"/>
        <v>0</v>
      </c>
      <c r="U162" s="1">
        <f t="shared" si="28"/>
        <v>0</v>
      </c>
      <c r="V162" s="1">
        <f t="shared" si="29"/>
        <v>0</v>
      </c>
    </row>
    <row r="163" spans="1:22">
      <c r="A163" s="5"/>
      <c r="B163" s="1"/>
      <c r="D163" s="1"/>
      <c r="K163" s="1">
        <f t="shared" si="24"/>
        <v>0</v>
      </c>
      <c r="L163" s="1">
        <f t="shared" si="25"/>
        <v>0</v>
      </c>
      <c r="M163" s="1">
        <f t="shared" si="26"/>
        <v>0</v>
      </c>
      <c r="N163" s="1">
        <f t="shared" si="30"/>
        <v>0</v>
      </c>
      <c r="O163" s="1">
        <f t="shared" si="31"/>
        <v>0</v>
      </c>
      <c r="P163" s="1">
        <f t="shared" si="32"/>
        <v>0</v>
      </c>
      <c r="Q163" s="1">
        <f t="shared" si="33"/>
        <v>0</v>
      </c>
      <c r="R163" s="1">
        <f t="shared" si="34"/>
        <v>0</v>
      </c>
      <c r="S163" s="1">
        <f t="shared" si="35"/>
        <v>0</v>
      </c>
      <c r="U163" s="1">
        <f t="shared" si="28"/>
        <v>0</v>
      </c>
      <c r="V163" s="1">
        <f t="shared" si="29"/>
        <v>0</v>
      </c>
    </row>
    <row r="164" spans="1:22">
      <c r="A164" s="5"/>
      <c r="B164" s="1"/>
      <c r="D164" s="1"/>
      <c r="K164" s="1">
        <f t="shared" si="24"/>
        <v>0</v>
      </c>
      <c r="L164" s="1">
        <f t="shared" si="25"/>
        <v>0</v>
      </c>
      <c r="M164" s="1">
        <f t="shared" si="26"/>
        <v>0</v>
      </c>
      <c r="N164" s="1">
        <f t="shared" si="30"/>
        <v>0</v>
      </c>
      <c r="O164" s="1">
        <f t="shared" si="31"/>
        <v>0</v>
      </c>
      <c r="P164" s="1">
        <f t="shared" si="32"/>
        <v>0</v>
      </c>
      <c r="Q164" s="1">
        <f t="shared" si="33"/>
        <v>0</v>
      </c>
      <c r="R164" s="1">
        <f t="shared" si="34"/>
        <v>0</v>
      </c>
      <c r="S164" s="1">
        <f t="shared" si="35"/>
        <v>0</v>
      </c>
      <c r="U164" s="1">
        <f t="shared" si="28"/>
        <v>0</v>
      </c>
      <c r="V164" s="1">
        <f t="shared" si="29"/>
        <v>0</v>
      </c>
    </row>
    <row r="165" spans="1:22">
      <c r="A165" s="5"/>
      <c r="B165" s="1"/>
      <c r="D165" s="1"/>
      <c r="K165" s="1">
        <f t="shared" si="24"/>
        <v>0</v>
      </c>
      <c r="L165" s="1">
        <f t="shared" si="25"/>
        <v>0</v>
      </c>
      <c r="M165" s="1">
        <f t="shared" si="26"/>
        <v>0</v>
      </c>
      <c r="N165" s="1">
        <f t="shared" si="30"/>
        <v>0</v>
      </c>
      <c r="O165" s="1">
        <f t="shared" si="31"/>
        <v>0</v>
      </c>
      <c r="P165" s="1">
        <f t="shared" si="32"/>
        <v>0</v>
      </c>
      <c r="Q165" s="1">
        <f t="shared" si="33"/>
        <v>0</v>
      </c>
      <c r="R165" s="1">
        <f t="shared" si="34"/>
        <v>0</v>
      </c>
      <c r="S165" s="1">
        <f t="shared" si="35"/>
        <v>0</v>
      </c>
      <c r="U165" s="1">
        <f t="shared" si="28"/>
        <v>0</v>
      </c>
      <c r="V165" s="1">
        <f t="shared" si="29"/>
        <v>0</v>
      </c>
    </row>
    <row r="166" spans="1:22">
      <c r="A166" s="5"/>
      <c r="B166" s="1"/>
      <c r="D166" s="1"/>
      <c r="K166" s="1">
        <f t="shared" si="24"/>
        <v>0</v>
      </c>
      <c r="L166" s="1">
        <f t="shared" si="25"/>
        <v>0</v>
      </c>
      <c r="M166" s="1">
        <f t="shared" si="26"/>
        <v>0</v>
      </c>
      <c r="N166" s="1">
        <f t="shared" si="30"/>
        <v>0</v>
      </c>
      <c r="O166" s="1">
        <f t="shared" si="31"/>
        <v>0</v>
      </c>
      <c r="P166" s="1">
        <f t="shared" si="32"/>
        <v>0</v>
      </c>
      <c r="Q166" s="1">
        <f t="shared" si="33"/>
        <v>0</v>
      </c>
      <c r="R166" s="1">
        <f t="shared" si="34"/>
        <v>0</v>
      </c>
      <c r="S166" s="1">
        <f t="shared" si="35"/>
        <v>0</v>
      </c>
      <c r="U166" s="1">
        <f t="shared" si="28"/>
        <v>0</v>
      </c>
      <c r="V166" s="1">
        <f t="shared" si="29"/>
        <v>0</v>
      </c>
    </row>
    <row r="167" spans="1:22">
      <c r="A167" s="5"/>
      <c r="B167" s="1"/>
      <c r="D167" s="1"/>
      <c r="K167" s="1">
        <f t="shared" si="24"/>
        <v>0</v>
      </c>
      <c r="L167" s="1">
        <f t="shared" si="25"/>
        <v>0</v>
      </c>
      <c r="M167" s="1">
        <f t="shared" si="26"/>
        <v>0</v>
      </c>
      <c r="N167" s="1">
        <f t="shared" si="30"/>
        <v>0</v>
      </c>
      <c r="O167" s="1">
        <f t="shared" si="31"/>
        <v>0</v>
      </c>
      <c r="P167" s="1">
        <f t="shared" si="32"/>
        <v>0</v>
      </c>
      <c r="Q167" s="1">
        <f t="shared" si="33"/>
        <v>0</v>
      </c>
      <c r="R167" s="1">
        <f t="shared" si="34"/>
        <v>0</v>
      </c>
      <c r="S167" s="1">
        <f t="shared" si="35"/>
        <v>0</v>
      </c>
      <c r="U167" s="1">
        <f t="shared" si="28"/>
        <v>0</v>
      </c>
      <c r="V167" s="1">
        <f t="shared" si="29"/>
        <v>0</v>
      </c>
    </row>
    <row r="168" spans="1:22">
      <c r="A168" s="5"/>
      <c r="B168" s="1"/>
      <c r="D168" s="1"/>
      <c r="K168" s="1">
        <f t="shared" si="24"/>
        <v>0</v>
      </c>
      <c r="L168" s="1">
        <f t="shared" si="25"/>
        <v>0</v>
      </c>
      <c r="M168" s="1">
        <f t="shared" si="26"/>
        <v>0</v>
      </c>
      <c r="N168" s="1">
        <f t="shared" si="30"/>
        <v>0</v>
      </c>
      <c r="O168" s="1">
        <f t="shared" si="31"/>
        <v>0</v>
      </c>
      <c r="P168" s="1">
        <f t="shared" si="32"/>
        <v>0</v>
      </c>
      <c r="Q168" s="1">
        <f t="shared" si="33"/>
        <v>0</v>
      </c>
      <c r="R168" s="1">
        <f t="shared" si="34"/>
        <v>0</v>
      </c>
      <c r="S168" s="1">
        <f t="shared" si="35"/>
        <v>0</v>
      </c>
      <c r="U168" s="1">
        <f t="shared" si="28"/>
        <v>0</v>
      </c>
      <c r="V168" s="1">
        <f t="shared" si="29"/>
        <v>0</v>
      </c>
    </row>
    <row r="169" spans="1:22">
      <c r="A169" s="5"/>
      <c r="B169" s="1"/>
      <c r="D169" s="1"/>
      <c r="K169" s="1">
        <f t="shared" si="24"/>
        <v>0</v>
      </c>
      <c r="L169" s="1">
        <f t="shared" si="25"/>
        <v>0</v>
      </c>
      <c r="M169" s="1">
        <f t="shared" si="26"/>
        <v>0</v>
      </c>
      <c r="N169" s="1">
        <f t="shared" si="30"/>
        <v>0</v>
      </c>
      <c r="O169" s="1">
        <f t="shared" si="31"/>
        <v>0</v>
      </c>
      <c r="P169" s="1">
        <f t="shared" si="32"/>
        <v>0</v>
      </c>
      <c r="Q169" s="1">
        <f t="shared" si="33"/>
        <v>0</v>
      </c>
      <c r="R169" s="1">
        <f t="shared" si="34"/>
        <v>0</v>
      </c>
      <c r="S169" s="1">
        <f t="shared" si="35"/>
        <v>0</v>
      </c>
      <c r="U169" s="1">
        <f t="shared" si="28"/>
        <v>0</v>
      </c>
      <c r="V169" s="1">
        <f t="shared" si="29"/>
        <v>0</v>
      </c>
    </row>
    <row r="170" spans="1:22">
      <c r="A170" s="5"/>
      <c r="B170" s="1"/>
      <c r="D170" s="1"/>
      <c r="K170" s="1">
        <f t="shared" si="24"/>
        <v>0</v>
      </c>
      <c r="L170" s="1">
        <f t="shared" si="25"/>
        <v>0</v>
      </c>
      <c r="M170" s="1">
        <f t="shared" si="26"/>
        <v>0</v>
      </c>
      <c r="N170" s="1">
        <f t="shared" si="30"/>
        <v>0</v>
      </c>
      <c r="O170" s="1">
        <f t="shared" si="31"/>
        <v>0</v>
      </c>
      <c r="P170" s="1">
        <f t="shared" si="32"/>
        <v>0</v>
      </c>
      <c r="Q170" s="1">
        <f t="shared" si="33"/>
        <v>0</v>
      </c>
      <c r="R170" s="1">
        <f t="shared" si="34"/>
        <v>0</v>
      </c>
      <c r="S170" s="1">
        <f t="shared" si="35"/>
        <v>0</v>
      </c>
      <c r="U170" s="1">
        <f t="shared" si="28"/>
        <v>0</v>
      </c>
      <c r="V170" s="1">
        <f t="shared" si="29"/>
        <v>0</v>
      </c>
    </row>
    <row r="171" spans="1:22">
      <c r="A171" s="5"/>
      <c r="B171" s="1"/>
      <c r="D171" s="1"/>
      <c r="K171" s="1">
        <f t="shared" si="24"/>
        <v>0</v>
      </c>
      <c r="L171" s="1">
        <f t="shared" si="25"/>
        <v>0</v>
      </c>
      <c r="M171" s="1">
        <f t="shared" si="26"/>
        <v>0</v>
      </c>
      <c r="N171" s="1">
        <f t="shared" si="30"/>
        <v>0</v>
      </c>
      <c r="O171" s="1">
        <f t="shared" si="31"/>
        <v>0</v>
      </c>
      <c r="P171" s="1">
        <f t="shared" si="32"/>
        <v>0</v>
      </c>
      <c r="Q171" s="1">
        <f t="shared" si="33"/>
        <v>0</v>
      </c>
      <c r="R171" s="1">
        <f t="shared" si="34"/>
        <v>0</v>
      </c>
      <c r="S171" s="1">
        <f t="shared" si="35"/>
        <v>0</v>
      </c>
      <c r="U171" s="1">
        <f t="shared" si="28"/>
        <v>0</v>
      </c>
      <c r="V171" s="1">
        <f t="shared" si="29"/>
        <v>0</v>
      </c>
    </row>
    <row r="172" spans="1:22">
      <c r="A172" s="5"/>
      <c r="B172" s="1"/>
      <c r="D172" s="1"/>
      <c r="K172" s="1">
        <f t="shared" si="24"/>
        <v>0</v>
      </c>
      <c r="L172" s="1">
        <f t="shared" si="25"/>
        <v>0</v>
      </c>
      <c r="M172" s="1">
        <f t="shared" si="26"/>
        <v>0</v>
      </c>
      <c r="N172" s="1">
        <f t="shared" si="30"/>
        <v>0</v>
      </c>
      <c r="O172" s="1">
        <f t="shared" si="31"/>
        <v>0</v>
      </c>
      <c r="P172" s="1">
        <f t="shared" si="32"/>
        <v>0</v>
      </c>
      <c r="Q172" s="1">
        <f t="shared" si="33"/>
        <v>0</v>
      </c>
      <c r="R172" s="1">
        <f t="shared" si="34"/>
        <v>0</v>
      </c>
      <c r="S172" s="1">
        <f t="shared" si="35"/>
        <v>0</v>
      </c>
      <c r="U172" s="1">
        <f t="shared" si="28"/>
        <v>0</v>
      </c>
      <c r="V172" s="1">
        <f t="shared" si="29"/>
        <v>0</v>
      </c>
    </row>
    <row r="173" spans="1:22">
      <c r="A173" s="5"/>
      <c r="B173" s="1"/>
      <c r="D173" s="1"/>
      <c r="K173" s="1">
        <f t="shared" si="24"/>
        <v>0</v>
      </c>
      <c r="L173" s="1">
        <f t="shared" si="25"/>
        <v>0</v>
      </c>
      <c r="M173" s="1">
        <f t="shared" si="26"/>
        <v>0</v>
      </c>
      <c r="N173" s="1">
        <f t="shared" si="30"/>
        <v>0</v>
      </c>
      <c r="O173" s="1">
        <f t="shared" si="31"/>
        <v>0</v>
      </c>
      <c r="P173" s="1">
        <f t="shared" si="32"/>
        <v>0</v>
      </c>
      <c r="Q173" s="1">
        <f t="shared" si="33"/>
        <v>0</v>
      </c>
      <c r="R173" s="1">
        <f t="shared" si="34"/>
        <v>0</v>
      </c>
      <c r="S173" s="1">
        <f t="shared" si="35"/>
        <v>0</v>
      </c>
      <c r="U173" s="1">
        <f t="shared" si="28"/>
        <v>0</v>
      </c>
      <c r="V173" s="1">
        <f t="shared" si="29"/>
        <v>0</v>
      </c>
    </row>
    <row r="174" spans="1:22">
      <c r="A174" s="5"/>
      <c r="B174" s="1"/>
      <c r="D174" s="1"/>
      <c r="K174" s="1">
        <f t="shared" si="24"/>
        <v>0</v>
      </c>
      <c r="L174" s="1">
        <f t="shared" si="25"/>
        <v>0</v>
      </c>
      <c r="M174" s="1">
        <f t="shared" si="26"/>
        <v>0</v>
      </c>
      <c r="N174" s="1">
        <f t="shared" si="30"/>
        <v>0</v>
      </c>
      <c r="O174" s="1">
        <f t="shared" si="31"/>
        <v>0</v>
      </c>
      <c r="P174" s="1">
        <f t="shared" si="32"/>
        <v>0</v>
      </c>
      <c r="Q174" s="1">
        <f t="shared" si="33"/>
        <v>0</v>
      </c>
      <c r="R174" s="1">
        <f t="shared" si="34"/>
        <v>0</v>
      </c>
      <c r="S174" s="1">
        <f t="shared" si="35"/>
        <v>0</v>
      </c>
      <c r="U174" s="1">
        <f t="shared" si="28"/>
        <v>0</v>
      </c>
      <c r="V174" s="1">
        <f t="shared" si="29"/>
        <v>0</v>
      </c>
    </row>
    <row r="175" spans="1:22">
      <c r="A175" s="5"/>
      <c r="B175" s="1"/>
      <c r="D175" s="1"/>
      <c r="K175" s="1">
        <f t="shared" si="24"/>
        <v>0</v>
      </c>
      <c r="L175" s="1">
        <f t="shared" si="25"/>
        <v>0</v>
      </c>
      <c r="M175" s="1">
        <f t="shared" si="26"/>
        <v>0</v>
      </c>
      <c r="N175" s="1">
        <f t="shared" si="30"/>
        <v>0</v>
      </c>
      <c r="O175" s="1">
        <f t="shared" si="31"/>
        <v>0</v>
      </c>
      <c r="P175" s="1">
        <f t="shared" si="32"/>
        <v>0</v>
      </c>
      <c r="Q175" s="1">
        <f t="shared" si="33"/>
        <v>0</v>
      </c>
      <c r="R175" s="1">
        <f t="shared" si="34"/>
        <v>0</v>
      </c>
      <c r="S175" s="1">
        <f t="shared" si="35"/>
        <v>0</v>
      </c>
      <c r="U175" s="1">
        <f t="shared" si="28"/>
        <v>0</v>
      </c>
      <c r="V175" s="1">
        <f t="shared" si="29"/>
        <v>0</v>
      </c>
    </row>
    <row r="176" spans="1:22">
      <c r="A176" s="5"/>
      <c r="B176" s="1"/>
      <c r="D176" s="1"/>
      <c r="K176" s="1">
        <f t="shared" si="24"/>
        <v>0</v>
      </c>
      <c r="L176" s="1">
        <f t="shared" si="25"/>
        <v>0</v>
      </c>
      <c r="M176" s="1">
        <f t="shared" si="26"/>
        <v>0</v>
      </c>
      <c r="N176" s="1">
        <f t="shared" si="30"/>
        <v>0</v>
      </c>
      <c r="O176" s="1">
        <f t="shared" si="31"/>
        <v>0</v>
      </c>
      <c r="P176" s="1">
        <f t="shared" si="32"/>
        <v>0</v>
      </c>
      <c r="Q176" s="1">
        <f t="shared" si="33"/>
        <v>0</v>
      </c>
      <c r="R176" s="1">
        <f t="shared" si="34"/>
        <v>0</v>
      </c>
      <c r="S176" s="1">
        <f t="shared" si="35"/>
        <v>0</v>
      </c>
      <c r="U176" s="1">
        <f t="shared" si="28"/>
        <v>0</v>
      </c>
      <c r="V176" s="1">
        <f t="shared" si="29"/>
        <v>0</v>
      </c>
    </row>
    <row r="177" spans="1:22">
      <c r="A177" s="5"/>
      <c r="B177" s="1"/>
      <c r="D177" s="1"/>
      <c r="K177" s="1">
        <f t="shared" si="24"/>
        <v>0</v>
      </c>
      <c r="L177" s="1">
        <f t="shared" si="25"/>
        <v>0</v>
      </c>
      <c r="M177" s="1">
        <f t="shared" si="26"/>
        <v>0</v>
      </c>
      <c r="N177" s="1">
        <f t="shared" si="30"/>
        <v>0</v>
      </c>
      <c r="O177" s="1">
        <f t="shared" si="31"/>
        <v>0</v>
      </c>
      <c r="P177" s="1">
        <f t="shared" si="32"/>
        <v>0</v>
      </c>
      <c r="Q177" s="1">
        <f t="shared" si="33"/>
        <v>0</v>
      </c>
      <c r="R177" s="1">
        <f t="shared" si="34"/>
        <v>0</v>
      </c>
      <c r="S177" s="1">
        <f t="shared" si="35"/>
        <v>0</v>
      </c>
      <c r="U177" s="1">
        <f t="shared" si="28"/>
        <v>0</v>
      </c>
      <c r="V177" s="1">
        <f t="shared" si="29"/>
        <v>0</v>
      </c>
    </row>
    <row r="178" spans="1:22">
      <c r="A178" s="5"/>
      <c r="B178" s="1"/>
      <c r="D178" s="1"/>
      <c r="K178" s="1">
        <f t="shared" si="24"/>
        <v>0</v>
      </c>
      <c r="L178" s="1">
        <f t="shared" si="25"/>
        <v>0</v>
      </c>
      <c r="M178" s="1">
        <f t="shared" si="26"/>
        <v>0</v>
      </c>
      <c r="N178" s="1">
        <f t="shared" si="30"/>
        <v>0</v>
      </c>
      <c r="O178" s="1">
        <f t="shared" si="31"/>
        <v>0</v>
      </c>
      <c r="P178" s="1">
        <f t="shared" si="32"/>
        <v>0</v>
      </c>
      <c r="Q178" s="1">
        <f t="shared" si="33"/>
        <v>0</v>
      </c>
      <c r="R178" s="1">
        <f t="shared" si="34"/>
        <v>0</v>
      </c>
      <c r="S178" s="1">
        <f t="shared" si="35"/>
        <v>0</v>
      </c>
      <c r="U178" s="1">
        <f t="shared" si="28"/>
        <v>0</v>
      </c>
      <c r="V178" s="1">
        <f t="shared" si="29"/>
        <v>0</v>
      </c>
    </row>
    <row r="179" spans="1:22">
      <c r="A179" s="5"/>
      <c r="B179" s="1"/>
      <c r="D179" s="1"/>
      <c r="K179" s="1">
        <f t="shared" si="24"/>
        <v>0</v>
      </c>
      <c r="L179" s="1">
        <f t="shared" si="25"/>
        <v>0</v>
      </c>
      <c r="M179" s="1">
        <f t="shared" si="26"/>
        <v>0</v>
      </c>
      <c r="N179" s="1">
        <f t="shared" si="30"/>
        <v>0</v>
      </c>
      <c r="O179" s="1">
        <f t="shared" si="31"/>
        <v>0</v>
      </c>
      <c r="P179" s="1">
        <f t="shared" si="32"/>
        <v>0</v>
      </c>
      <c r="Q179" s="1">
        <f t="shared" si="33"/>
        <v>0</v>
      </c>
      <c r="R179" s="1">
        <f t="shared" si="34"/>
        <v>0</v>
      </c>
      <c r="S179" s="1">
        <f t="shared" si="35"/>
        <v>0</v>
      </c>
      <c r="U179" s="1">
        <f t="shared" si="28"/>
        <v>0</v>
      </c>
      <c r="V179" s="1">
        <f t="shared" si="29"/>
        <v>0</v>
      </c>
    </row>
    <row r="180" spans="1:22">
      <c r="A180" s="5"/>
      <c r="B180" s="1"/>
      <c r="D180" s="1"/>
      <c r="K180" s="1">
        <f t="shared" si="24"/>
        <v>0</v>
      </c>
      <c r="L180" s="1">
        <f t="shared" si="25"/>
        <v>0</v>
      </c>
      <c r="M180" s="1">
        <f t="shared" si="26"/>
        <v>0</v>
      </c>
      <c r="N180" s="1">
        <f t="shared" si="30"/>
        <v>0</v>
      </c>
      <c r="O180" s="1">
        <f t="shared" si="31"/>
        <v>0</v>
      </c>
      <c r="P180" s="1">
        <f t="shared" si="32"/>
        <v>0</v>
      </c>
      <c r="Q180" s="1">
        <f t="shared" si="33"/>
        <v>0</v>
      </c>
      <c r="R180" s="1">
        <f t="shared" si="34"/>
        <v>0</v>
      </c>
      <c r="S180" s="1">
        <f t="shared" si="35"/>
        <v>0</v>
      </c>
      <c r="U180" s="1">
        <f t="shared" si="28"/>
        <v>0</v>
      </c>
      <c r="V180" s="1">
        <f t="shared" si="29"/>
        <v>0</v>
      </c>
    </row>
    <row r="181" spans="1:22">
      <c r="K181" s="1">
        <f t="shared" si="24"/>
        <v>0</v>
      </c>
      <c r="U181" s="1">
        <f t="shared" si="28"/>
        <v>0</v>
      </c>
    </row>
    <row r="182" spans="1:22">
      <c r="K182" s="1">
        <f t="shared" si="24"/>
        <v>0</v>
      </c>
      <c r="U182" s="1">
        <f t="shared" si="28"/>
        <v>0</v>
      </c>
    </row>
    <row r="183" spans="1:22">
      <c r="K183" s="1">
        <f t="shared" si="24"/>
        <v>0</v>
      </c>
      <c r="U183" s="1">
        <f t="shared" si="28"/>
        <v>0</v>
      </c>
    </row>
    <row r="184" spans="1:22">
      <c r="K184" s="1">
        <f t="shared" si="24"/>
        <v>0</v>
      </c>
      <c r="U184" s="1">
        <f t="shared" si="28"/>
        <v>0</v>
      </c>
    </row>
    <row r="185" spans="1:22">
      <c r="K185" s="1">
        <f t="shared" si="24"/>
        <v>0</v>
      </c>
      <c r="U185" s="1">
        <f t="shared" si="28"/>
        <v>0</v>
      </c>
    </row>
    <row r="186" spans="1:22">
      <c r="K186" s="1">
        <f t="shared" si="24"/>
        <v>0</v>
      </c>
      <c r="U186" s="1">
        <f t="shared" si="28"/>
        <v>0</v>
      </c>
    </row>
    <row r="187" spans="1:22">
      <c r="K187" s="1">
        <f t="shared" si="24"/>
        <v>0</v>
      </c>
      <c r="U187" s="1">
        <f t="shared" si="28"/>
        <v>0</v>
      </c>
    </row>
    <row r="188" spans="1:22">
      <c r="K188" s="1">
        <f t="shared" si="24"/>
        <v>0</v>
      </c>
      <c r="U188" s="1">
        <f t="shared" si="28"/>
        <v>0</v>
      </c>
    </row>
    <row r="189" spans="1:22">
      <c r="K189" s="1">
        <f t="shared" si="24"/>
        <v>0</v>
      </c>
      <c r="U189" s="1">
        <f t="shared" si="28"/>
        <v>0</v>
      </c>
    </row>
    <row r="190" spans="1:22">
      <c r="K190" s="1">
        <f t="shared" si="24"/>
        <v>0</v>
      </c>
      <c r="U190" s="1">
        <f t="shared" si="28"/>
        <v>0</v>
      </c>
    </row>
    <row r="191" spans="1:22">
      <c r="K191" s="1">
        <f t="shared" si="24"/>
        <v>0</v>
      </c>
      <c r="U191" s="1">
        <f t="shared" si="28"/>
        <v>0</v>
      </c>
    </row>
    <row r="192" spans="1:22">
      <c r="K192" s="1">
        <f t="shared" si="24"/>
        <v>0</v>
      </c>
      <c r="U192" s="1">
        <f t="shared" si="28"/>
        <v>0</v>
      </c>
    </row>
    <row r="193" spans="11:21">
      <c r="K193" s="1">
        <f t="shared" si="24"/>
        <v>0</v>
      </c>
      <c r="U193" s="1">
        <f t="shared" si="28"/>
        <v>0</v>
      </c>
    </row>
    <row r="194" spans="11:21">
      <c r="K194" s="1">
        <f t="shared" si="24"/>
        <v>0</v>
      </c>
      <c r="U194" s="1">
        <f t="shared" si="28"/>
        <v>0</v>
      </c>
    </row>
    <row r="195" spans="11:21">
      <c r="K195" s="1">
        <f>IF(E195="lojas",D195,0)</f>
        <v>0</v>
      </c>
      <c r="U195" s="1">
        <f t="shared" ref="U195:U250" si="36">IF(E195="dominios",D195,0)</f>
        <v>0</v>
      </c>
    </row>
    <row r="196" spans="11:21">
      <c r="K196" s="1">
        <f>IF(E196="lojas",D196,0)</f>
        <v>0</v>
      </c>
      <c r="U196" s="1">
        <f t="shared" si="36"/>
        <v>0</v>
      </c>
    </row>
    <row r="197" spans="11:21">
      <c r="K197" s="1">
        <f>IF(E197="lojas",D197,0)</f>
        <v>0</v>
      </c>
      <c r="U197" s="1">
        <f t="shared" si="36"/>
        <v>0</v>
      </c>
    </row>
    <row r="198" spans="11:21">
      <c r="K198" s="1">
        <f>IF(E198="lojas",D198,0)</f>
        <v>0</v>
      </c>
      <c r="U198" s="1">
        <f t="shared" si="36"/>
        <v>0</v>
      </c>
    </row>
    <row r="199" spans="11:21">
      <c r="K199" s="1">
        <f>IF(E199="lojas",D199,0)</f>
        <v>0</v>
      </c>
      <c r="U199" s="1">
        <f t="shared" si="36"/>
        <v>0</v>
      </c>
    </row>
    <row r="200" spans="11:21">
      <c r="U200" s="1">
        <f t="shared" si="36"/>
        <v>0</v>
      </c>
    </row>
    <row r="201" spans="11:21">
      <c r="U201" s="1">
        <f t="shared" si="36"/>
        <v>0</v>
      </c>
    </row>
    <row r="202" spans="11:21">
      <c r="U202" s="1">
        <f t="shared" si="36"/>
        <v>0</v>
      </c>
    </row>
    <row r="203" spans="11:21">
      <c r="U203" s="1">
        <f t="shared" si="36"/>
        <v>0</v>
      </c>
    </row>
    <row r="204" spans="11:21">
      <c r="U204" s="1">
        <f t="shared" si="36"/>
        <v>0</v>
      </c>
    </row>
    <row r="205" spans="11:21">
      <c r="U205" s="1">
        <f t="shared" si="36"/>
        <v>0</v>
      </c>
    </row>
    <row r="206" spans="11:21">
      <c r="U206" s="1">
        <f t="shared" si="36"/>
        <v>0</v>
      </c>
    </row>
    <row r="207" spans="11:21">
      <c r="U207" s="1">
        <f t="shared" si="36"/>
        <v>0</v>
      </c>
    </row>
    <row r="208" spans="11:21">
      <c r="U208" s="1">
        <f t="shared" si="36"/>
        <v>0</v>
      </c>
    </row>
    <row r="209" spans="21:21">
      <c r="U209" s="1">
        <f t="shared" si="36"/>
        <v>0</v>
      </c>
    </row>
    <row r="210" spans="21:21">
      <c r="U210" s="1">
        <f t="shared" si="36"/>
        <v>0</v>
      </c>
    </row>
    <row r="211" spans="21:21">
      <c r="U211" s="1">
        <f t="shared" si="36"/>
        <v>0</v>
      </c>
    </row>
    <row r="212" spans="21:21">
      <c r="U212" s="1">
        <f t="shared" si="36"/>
        <v>0</v>
      </c>
    </row>
    <row r="213" spans="21:21">
      <c r="U213" s="1">
        <f t="shared" si="36"/>
        <v>0</v>
      </c>
    </row>
    <row r="214" spans="21:21">
      <c r="U214" s="1">
        <f t="shared" si="36"/>
        <v>0</v>
      </c>
    </row>
    <row r="215" spans="21:21">
      <c r="U215" s="1">
        <f t="shared" si="36"/>
        <v>0</v>
      </c>
    </row>
    <row r="216" spans="21:21">
      <c r="U216" s="1">
        <f t="shared" si="36"/>
        <v>0</v>
      </c>
    </row>
    <row r="217" spans="21:21">
      <c r="U217" s="1">
        <f t="shared" si="36"/>
        <v>0</v>
      </c>
    </row>
    <row r="218" spans="21:21">
      <c r="U218" s="1">
        <f t="shared" si="36"/>
        <v>0</v>
      </c>
    </row>
    <row r="219" spans="21:21">
      <c r="U219" s="1">
        <f t="shared" si="36"/>
        <v>0</v>
      </c>
    </row>
    <row r="220" spans="21:21">
      <c r="U220" s="1">
        <f t="shared" si="36"/>
        <v>0</v>
      </c>
    </row>
    <row r="221" spans="21:21">
      <c r="U221" s="1">
        <f t="shared" si="36"/>
        <v>0</v>
      </c>
    </row>
    <row r="222" spans="21:21">
      <c r="U222" s="1">
        <f t="shared" si="36"/>
        <v>0</v>
      </c>
    </row>
    <row r="223" spans="21:21">
      <c r="U223" s="1">
        <f t="shared" si="36"/>
        <v>0</v>
      </c>
    </row>
    <row r="224" spans="21:21">
      <c r="U224" s="1">
        <f t="shared" si="36"/>
        <v>0</v>
      </c>
    </row>
    <row r="225" spans="21:21">
      <c r="U225" s="1">
        <f t="shared" si="36"/>
        <v>0</v>
      </c>
    </row>
    <row r="226" spans="21:21">
      <c r="U226" s="1">
        <f t="shared" si="36"/>
        <v>0</v>
      </c>
    </row>
    <row r="227" spans="21:21">
      <c r="U227" s="1">
        <f t="shared" si="36"/>
        <v>0</v>
      </c>
    </row>
    <row r="228" spans="21:21">
      <c r="U228" s="1">
        <f t="shared" si="36"/>
        <v>0</v>
      </c>
    </row>
    <row r="229" spans="21:21">
      <c r="U229" s="1">
        <f t="shared" si="36"/>
        <v>0</v>
      </c>
    </row>
    <row r="230" spans="21:21">
      <c r="U230" s="1">
        <f t="shared" si="36"/>
        <v>0</v>
      </c>
    </row>
    <row r="231" spans="21:21">
      <c r="U231" s="1">
        <f t="shared" si="36"/>
        <v>0</v>
      </c>
    </row>
    <row r="232" spans="21:21">
      <c r="U232" s="1">
        <f t="shared" si="36"/>
        <v>0</v>
      </c>
    </row>
    <row r="233" spans="21:21">
      <c r="U233" s="1">
        <f t="shared" si="36"/>
        <v>0</v>
      </c>
    </row>
    <row r="234" spans="21:21">
      <c r="U234" s="1">
        <f t="shared" si="36"/>
        <v>0</v>
      </c>
    </row>
    <row r="235" spans="21:21">
      <c r="U235" s="1">
        <f t="shared" si="36"/>
        <v>0</v>
      </c>
    </row>
    <row r="236" spans="21:21">
      <c r="U236" s="1">
        <f t="shared" si="36"/>
        <v>0</v>
      </c>
    </row>
    <row r="237" spans="21:21">
      <c r="U237" s="1">
        <f t="shared" si="36"/>
        <v>0</v>
      </c>
    </row>
    <row r="238" spans="21:21">
      <c r="U238" s="1">
        <f t="shared" si="36"/>
        <v>0</v>
      </c>
    </row>
    <row r="239" spans="21:21">
      <c r="U239" s="1">
        <f t="shared" si="36"/>
        <v>0</v>
      </c>
    </row>
    <row r="240" spans="21:21">
      <c r="U240" s="1">
        <f t="shared" si="36"/>
        <v>0</v>
      </c>
    </row>
    <row r="241" spans="21:21">
      <c r="U241" s="1">
        <f t="shared" si="36"/>
        <v>0</v>
      </c>
    </row>
    <row r="242" spans="21:21">
      <c r="U242" s="1">
        <f t="shared" si="36"/>
        <v>0</v>
      </c>
    </row>
    <row r="243" spans="21:21">
      <c r="U243" s="1">
        <f t="shared" si="36"/>
        <v>0</v>
      </c>
    </row>
    <row r="244" spans="21:21">
      <c r="U244" s="1">
        <f t="shared" si="36"/>
        <v>0</v>
      </c>
    </row>
    <row r="245" spans="21:21">
      <c r="U245" s="1">
        <f t="shared" si="36"/>
        <v>0</v>
      </c>
    </row>
    <row r="246" spans="21:21">
      <c r="U246" s="1">
        <f t="shared" si="36"/>
        <v>0</v>
      </c>
    </row>
    <row r="247" spans="21:21">
      <c r="U247" s="1">
        <f t="shared" si="36"/>
        <v>0</v>
      </c>
    </row>
    <row r="248" spans="21:21">
      <c r="U248" s="1">
        <f t="shared" si="36"/>
        <v>0</v>
      </c>
    </row>
    <row r="249" spans="21:21">
      <c r="U249" s="1">
        <f t="shared" si="36"/>
        <v>0</v>
      </c>
    </row>
    <row r="250" spans="21:21">
      <c r="U250" s="1">
        <f t="shared" si="36"/>
        <v>0</v>
      </c>
    </row>
  </sheetData>
  <mergeCells count="1">
    <mergeCell ref="G1:H1"/>
  </mergeCells>
  <pageMargins left="0.511811024" right="0.511811024" top="0.78740157499999996" bottom="0.78740157499999996" header="0.31496062000000002" footer="0.31496062000000002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X251"/>
  <sheetViews>
    <sheetView topLeftCell="A215" workbookViewId="0">
      <selection activeCell="A252" sqref="A252"/>
    </sheetView>
  </sheetViews>
  <sheetFormatPr defaultRowHeight="15"/>
  <cols>
    <col min="2" max="2" width="8.28515625" bestFit="1" customWidth="1"/>
    <col min="3" max="3" width="14.28515625" bestFit="1" customWidth="1"/>
    <col min="4" max="4" width="12.140625" bestFit="1" customWidth="1"/>
    <col min="6" max="6" width="14.28515625" bestFit="1" customWidth="1"/>
    <col min="7" max="7" width="9.5703125" bestFit="1" customWidth="1"/>
    <col min="24" max="24" width="10.5703125" bestFit="1" customWidth="1"/>
  </cols>
  <sheetData>
    <row r="1" spans="1:24">
      <c r="B1" t="s">
        <v>165</v>
      </c>
      <c r="C1" t="s">
        <v>92</v>
      </c>
      <c r="W1" s="26" t="s">
        <v>127</v>
      </c>
      <c r="X1" s="26"/>
    </row>
    <row r="2" spans="1:24">
      <c r="A2" s="5">
        <v>39648</v>
      </c>
      <c r="B2">
        <v>128</v>
      </c>
      <c r="C2" s="1">
        <v>2950.6</v>
      </c>
    </row>
    <row r="3" spans="1:24">
      <c r="A3" s="5">
        <v>39649</v>
      </c>
      <c r="B3">
        <v>129</v>
      </c>
      <c r="C3" s="1">
        <v>2975.5</v>
      </c>
      <c r="W3" s="5" t="s">
        <v>128</v>
      </c>
      <c r="X3" s="13">
        <f>SUM('agosto 2008'!I19)</f>
        <v>705.31999999999994</v>
      </c>
    </row>
    <row r="4" spans="1:24">
      <c r="A4" s="5">
        <v>39650</v>
      </c>
      <c r="B4">
        <v>130</v>
      </c>
      <c r="C4" s="1">
        <v>3060.4</v>
      </c>
      <c r="W4" t="s">
        <v>129</v>
      </c>
      <c r="X4" s="13">
        <f>SUM('agosto 2008'!I19)</f>
        <v>705.31999999999994</v>
      </c>
    </row>
    <row r="5" spans="1:24">
      <c r="A5" s="5">
        <v>39651</v>
      </c>
      <c r="B5">
        <v>127</v>
      </c>
      <c r="C5" s="1">
        <v>3083.5</v>
      </c>
      <c r="X5" s="13">
        <f>SUM('agosto 2008'!I19)</f>
        <v>705.31999999999994</v>
      </c>
    </row>
    <row r="6" spans="1:24">
      <c r="A6" s="5">
        <v>39652</v>
      </c>
      <c r="B6">
        <v>125</v>
      </c>
      <c r="C6" s="1">
        <v>3048.7</v>
      </c>
      <c r="X6" s="13">
        <f>SUM('agosto 2008'!I19)</f>
        <v>705.31999999999994</v>
      </c>
    </row>
    <row r="7" spans="1:24">
      <c r="A7" s="5">
        <v>39653</v>
      </c>
      <c r="B7">
        <v>127</v>
      </c>
      <c r="C7" s="1">
        <v>3098.5</v>
      </c>
      <c r="X7" s="13">
        <f>SUM('agosto 2008'!I19)</f>
        <v>705.31999999999994</v>
      </c>
    </row>
    <row r="8" spans="1:24">
      <c r="A8" s="5">
        <v>39654</v>
      </c>
      <c r="B8">
        <v>128</v>
      </c>
      <c r="C8" s="1">
        <v>3123.5</v>
      </c>
      <c r="X8" s="13">
        <f>SUM('agosto 2008'!I19)</f>
        <v>705.31999999999994</v>
      </c>
    </row>
    <row r="9" spans="1:24">
      <c r="A9" s="5">
        <v>39655</v>
      </c>
      <c r="B9">
        <v>129</v>
      </c>
      <c r="C9" s="1">
        <v>3148.3</v>
      </c>
      <c r="X9" s="13">
        <f>SUM('agosto 2008'!I19)</f>
        <v>705.31999999999994</v>
      </c>
    </row>
    <row r="10" spans="1:24">
      <c r="A10" s="5">
        <v>39656</v>
      </c>
      <c r="B10">
        <v>129</v>
      </c>
      <c r="C10" s="1">
        <v>3148.3</v>
      </c>
      <c r="X10" s="13">
        <f>SUM('agosto 2008'!I19)</f>
        <v>705.31999999999994</v>
      </c>
    </row>
    <row r="11" spans="1:24">
      <c r="A11" s="5">
        <v>39657</v>
      </c>
      <c r="B11">
        <v>129</v>
      </c>
      <c r="C11" s="1">
        <v>3148.3</v>
      </c>
      <c r="X11" s="13">
        <f>SUM('agosto 2008'!I19)</f>
        <v>705.31999999999994</v>
      </c>
    </row>
    <row r="12" spans="1:24">
      <c r="A12" s="5">
        <v>39658</v>
      </c>
      <c r="B12">
        <v>130</v>
      </c>
      <c r="C12" s="1">
        <v>3183.3</v>
      </c>
      <c r="X12" s="13">
        <f>SUM('agosto 2008'!I28)</f>
        <v>0</v>
      </c>
    </row>
    <row r="13" spans="1:24">
      <c r="A13" s="5">
        <v>39659</v>
      </c>
      <c r="B13">
        <v>132</v>
      </c>
      <c r="C13" s="1">
        <v>3233.1</v>
      </c>
      <c r="X13" s="13">
        <f>SUM('agosto 2008'!I29)</f>
        <v>0</v>
      </c>
    </row>
    <row r="14" spans="1:24">
      <c r="A14" s="5">
        <v>39660</v>
      </c>
      <c r="B14">
        <v>133</v>
      </c>
      <c r="C14" s="1">
        <v>3278</v>
      </c>
      <c r="X14" s="13">
        <f>SUM('agosto 2008'!I30)</f>
        <v>0</v>
      </c>
    </row>
    <row r="15" spans="1:24">
      <c r="A15" s="5">
        <v>39661</v>
      </c>
      <c r="B15">
        <v>133</v>
      </c>
      <c r="C15" s="1">
        <v>3278</v>
      </c>
      <c r="X15" s="13">
        <f>SUM('agosto 2008'!I31)</f>
        <v>0</v>
      </c>
    </row>
    <row r="16" spans="1:24">
      <c r="A16" s="5">
        <v>39662</v>
      </c>
      <c r="B16">
        <v>133</v>
      </c>
      <c r="C16" s="1">
        <v>3278</v>
      </c>
      <c r="X16" s="13">
        <f>SUM('agosto 2008'!I32)</f>
        <v>0</v>
      </c>
    </row>
    <row r="17" spans="1:24">
      <c r="A17" s="5">
        <v>39663</v>
      </c>
      <c r="B17">
        <v>135</v>
      </c>
      <c r="C17" s="1">
        <v>3327.8</v>
      </c>
      <c r="X17" s="13">
        <f>SUM('agosto 2008'!I33)</f>
        <v>0</v>
      </c>
    </row>
    <row r="18" spans="1:24">
      <c r="A18" s="5">
        <v>39664</v>
      </c>
      <c r="B18">
        <v>135</v>
      </c>
      <c r="C18" s="1">
        <v>3327.8</v>
      </c>
    </row>
    <row r="19" spans="1:24">
      <c r="A19" s="5">
        <v>39665</v>
      </c>
      <c r="B19">
        <v>135</v>
      </c>
      <c r="C19" s="1">
        <v>3327.8</v>
      </c>
    </row>
    <row r="20" spans="1:24">
      <c r="A20" s="5">
        <v>39666</v>
      </c>
      <c r="B20">
        <v>136</v>
      </c>
      <c r="C20" s="1">
        <v>3362.7</v>
      </c>
    </row>
    <row r="21" spans="1:24">
      <c r="A21" s="5">
        <v>39667</v>
      </c>
      <c r="B21">
        <v>139</v>
      </c>
      <c r="C21" s="1">
        <v>3457.4</v>
      </c>
    </row>
    <row r="22" spans="1:24">
      <c r="A22" s="5">
        <v>39668</v>
      </c>
      <c r="B22">
        <v>135</v>
      </c>
      <c r="C22" s="1">
        <v>3462.8</v>
      </c>
    </row>
    <row r="23" spans="1:24">
      <c r="A23" s="5">
        <v>39669</v>
      </c>
      <c r="B23">
        <v>135</v>
      </c>
      <c r="C23" s="1">
        <v>3462.8</v>
      </c>
      <c r="D23" s="13"/>
    </row>
    <row r="24" spans="1:24">
      <c r="A24" s="5">
        <v>39670</v>
      </c>
      <c r="B24">
        <v>135</v>
      </c>
      <c r="C24" s="1">
        <v>3464.7</v>
      </c>
    </row>
    <row r="25" spans="1:24">
      <c r="A25" s="5">
        <v>39671</v>
      </c>
      <c r="B25">
        <v>135</v>
      </c>
      <c r="C25" s="1">
        <v>3464.7</v>
      </c>
    </row>
    <row r="26" spans="1:24">
      <c r="A26" s="5">
        <v>39672</v>
      </c>
      <c r="B26">
        <v>135</v>
      </c>
      <c r="C26" s="1">
        <v>3444.8</v>
      </c>
    </row>
    <row r="27" spans="1:24">
      <c r="A27" s="5">
        <v>39673</v>
      </c>
      <c r="B27">
        <v>136</v>
      </c>
      <c r="C27" s="1">
        <v>3484.7</v>
      </c>
    </row>
    <row r="28" spans="1:24">
      <c r="A28" s="5">
        <v>39674</v>
      </c>
      <c r="B28">
        <v>138</v>
      </c>
      <c r="C28" s="1">
        <v>3564.5</v>
      </c>
    </row>
    <row r="29" spans="1:24">
      <c r="A29" s="5">
        <v>39675</v>
      </c>
      <c r="B29">
        <v>139</v>
      </c>
      <c r="C29" s="1">
        <v>3649.4</v>
      </c>
      <c r="F29" s="1"/>
    </row>
    <row r="30" spans="1:24">
      <c r="A30" s="5">
        <v>39676</v>
      </c>
      <c r="B30">
        <v>139</v>
      </c>
      <c r="C30" s="1">
        <v>3649.4</v>
      </c>
      <c r="D30" s="13"/>
    </row>
    <row r="31" spans="1:24">
      <c r="A31" s="5">
        <v>39677</v>
      </c>
      <c r="B31">
        <v>139</v>
      </c>
      <c r="C31" s="1">
        <v>3649.4</v>
      </c>
    </row>
    <row r="32" spans="1:24">
      <c r="A32" s="5">
        <v>39678</v>
      </c>
      <c r="B32">
        <v>137</v>
      </c>
      <c r="C32" s="1">
        <v>3579.6</v>
      </c>
    </row>
    <row r="33" spans="1:6">
      <c r="A33" s="5">
        <v>39679</v>
      </c>
      <c r="B33">
        <v>137</v>
      </c>
      <c r="C33" s="1">
        <v>3579.6</v>
      </c>
      <c r="D33" s="13"/>
      <c r="F33" s="13"/>
    </row>
    <row r="34" spans="1:6">
      <c r="A34" s="5">
        <v>39680</v>
      </c>
      <c r="B34">
        <v>137</v>
      </c>
      <c r="C34" s="1">
        <v>3594.6</v>
      </c>
      <c r="F34" s="1"/>
    </row>
    <row r="35" spans="1:6">
      <c r="A35" s="5">
        <v>39681</v>
      </c>
      <c r="B35">
        <v>138</v>
      </c>
      <c r="C35" s="1">
        <v>3619.5</v>
      </c>
    </row>
    <row r="36" spans="1:6">
      <c r="A36" s="5">
        <v>39682</v>
      </c>
      <c r="B36">
        <v>140</v>
      </c>
      <c r="C36" s="1">
        <v>3669.3</v>
      </c>
    </row>
    <row r="37" spans="1:6">
      <c r="A37" s="5">
        <v>39683</v>
      </c>
      <c r="B37">
        <v>145</v>
      </c>
      <c r="C37" s="1">
        <v>3781.8</v>
      </c>
      <c r="D37" s="13"/>
    </row>
    <row r="38" spans="1:6">
      <c r="A38" s="5">
        <v>39684</v>
      </c>
      <c r="B38">
        <v>145</v>
      </c>
      <c r="C38" s="1">
        <v>3781.8</v>
      </c>
    </row>
    <row r="39" spans="1:6">
      <c r="A39" s="5">
        <v>39685</v>
      </c>
      <c r="B39">
        <v>145</v>
      </c>
      <c r="C39" s="1">
        <v>3795.8</v>
      </c>
    </row>
    <row r="40" spans="1:6">
      <c r="A40" s="5">
        <v>39686</v>
      </c>
      <c r="B40">
        <v>147</v>
      </c>
      <c r="C40" s="1">
        <v>3906.7</v>
      </c>
    </row>
    <row r="41" spans="1:6">
      <c r="A41" s="5">
        <v>39687</v>
      </c>
      <c r="B41">
        <v>149</v>
      </c>
      <c r="C41" s="1">
        <v>3963.5</v>
      </c>
    </row>
    <row r="42" spans="1:6">
      <c r="A42" s="5">
        <v>39688</v>
      </c>
      <c r="B42">
        <v>151</v>
      </c>
      <c r="C42" s="1">
        <v>4030.06</v>
      </c>
      <c r="D42" s="13"/>
    </row>
    <row r="43" spans="1:6">
      <c r="A43" s="5">
        <v>39689</v>
      </c>
      <c r="B43">
        <v>152</v>
      </c>
      <c r="C43" s="1">
        <v>4054.96</v>
      </c>
    </row>
    <row r="44" spans="1:6">
      <c r="A44" s="5">
        <v>39690</v>
      </c>
      <c r="B44">
        <v>154</v>
      </c>
      <c r="C44" s="1">
        <v>4144.76</v>
      </c>
    </row>
    <row r="45" spans="1:6">
      <c r="A45" s="5">
        <v>39691</v>
      </c>
      <c r="B45">
        <v>154</v>
      </c>
      <c r="C45" s="1">
        <v>4144.76</v>
      </c>
    </row>
    <row r="46" spans="1:6">
      <c r="A46" s="5">
        <v>39692</v>
      </c>
      <c r="B46">
        <v>154</v>
      </c>
      <c r="C46" s="1">
        <v>4144.76</v>
      </c>
    </row>
    <row r="47" spans="1:6">
      <c r="A47" s="5">
        <v>39693</v>
      </c>
      <c r="B47">
        <v>154</v>
      </c>
      <c r="C47" s="1">
        <v>4144.76</v>
      </c>
    </row>
    <row r="48" spans="1:6">
      <c r="A48" s="5">
        <v>39694</v>
      </c>
      <c r="B48">
        <v>155</v>
      </c>
      <c r="C48" s="1">
        <v>4169.66</v>
      </c>
    </row>
    <row r="49" spans="1:6">
      <c r="A49" s="5">
        <v>39695</v>
      </c>
      <c r="B49">
        <v>157</v>
      </c>
      <c r="C49" s="1">
        <v>4224.46</v>
      </c>
    </row>
    <row r="50" spans="1:6">
      <c r="A50" s="5">
        <v>39696</v>
      </c>
      <c r="B50">
        <v>158</v>
      </c>
      <c r="C50" s="1">
        <v>4289.26</v>
      </c>
      <c r="D50" s="13">
        <f>C50-C2</f>
        <v>1338.6600000000003</v>
      </c>
      <c r="E50">
        <f>A50-A2</f>
        <v>48</v>
      </c>
      <c r="F50">
        <f>B50-B2</f>
        <v>30</v>
      </c>
    </row>
    <row r="51" spans="1:6">
      <c r="A51" s="5">
        <v>39697</v>
      </c>
      <c r="B51">
        <v>159</v>
      </c>
      <c r="C51" s="1">
        <v>4299.3599999999997</v>
      </c>
    </row>
    <row r="52" spans="1:6">
      <c r="A52" s="5">
        <v>39698</v>
      </c>
      <c r="B52">
        <v>161</v>
      </c>
      <c r="C52" s="1">
        <v>4369.16</v>
      </c>
    </row>
    <row r="53" spans="1:6">
      <c r="A53" s="5">
        <v>39699</v>
      </c>
      <c r="B53">
        <v>161</v>
      </c>
      <c r="C53" s="1">
        <v>4369.16</v>
      </c>
    </row>
    <row r="54" spans="1:6">
      <c r="A54" s="5">
        <v>39700</v>
      </c>
      <c r="B54">
        <v>164</v>
      </c>
      <c r="C54" s="1">
        <v>4478.8599999999997</v>
      </c>
    </row>
    <row r="55" spans="1:6">
      <c r="A55" s="5">
        <v>39701</v>
      </c>
      <c r="B55">
        <v>164</v>
      </c>
      <c r="C55" s="1">
        <v>4478.8599999999997</v>
      </c>
    </row>
    <row r="56" spans="1:6">
      <c r="A56" s="5">
        <v>39702</v>
      </c>
      <c r="B56">
        <v>167</v>
      </c>
      <c r="C56" s="1">
        <v>4553.5600000000004</v>
      </c>
    </row>
    <row r="57" spans="1:6">
      <c r="A57" s="5">
        <v>39703</v>
      </c>
      <c r="B57">
        <v>168</v>
      </c>
      <c r="C57" s="1">
        <v>4578.46</v>
      </c>
    </row>
    <row r="58" spans="1:6">
      <c r="A58" s="5">
        <v>39704</v>
      </c>
      <c r="B58">
        <v>169</v>
      </c>
      <c r="C58" s="1">
        <v>4623.3599999999997</v>
      </c>
    </row>
    <row r="59" spans="1:6">
      <c r="A59" s="5">
        <v>39705</v>
      </c>
      <c r="B59">
        <v>169</v>
      </c>
      <c r="C59" s="1">
        <v>4623.3599999999997</v>
      </c>
    </row>
    <row r="60" spans="1:6">
      <c r="A60" s="5">
        <v>39706</v>
      </c>
      <c r="B60">
        <v>169</v>
      </c>
      <c r="C60" s="1">
        <v>4623.3599999999997</v>
      </c>
    </row>
    <row r="61" spans="1:6">
      <c r="A61" s="5">
        <v>39707</v>
      </c>
      <c r="B61">
        <v>170</v>
      </c>
      <c r="C61" s="1">
        <v>4648.26</v>
      </c>
    </row>
    <row r="62" spans="1:6">
      <c r="A62" s="5">
        <v>39708</v>
      </c>
      <c r="B62">
        <v>170</v>
      </c>
      <c r="C62" s="1">
        <v>4707.26</v>
      </c>
    </row>
    <row r="63" spans="1:6">
      <c r="A63" s="5">
        <v>39709</v>
      </c>
      <c r="B63">
        <v>171</v>
      </c>
      <c r="C63" s="1">
        <v>4766.16</v>
      </c>
    </row>
    <row r="64" spans="1:6">
      <c r="A64" s="5">
        <v>39710</v>
      </c>
      <c r="B64">
        <v>171</v>
      </c>
      <c r="C64" s="1">
        <v>4766.16</v>
      </c>
      <c r="D64" s="13">
        <f>C64-C2</f>
        <v>1815.56</v>
      </c>
      <c r="E64">
        <f>A64-A2</f>
        <v>62</v>
      </c>
      <c r="F64">
        <f>B64-B2</f>
        <v>43</v>
      </c>
    </row>
    <row r="65" spans="1:7">
      <c r="A65" s="5">
        <v>39711</v>
      </c>
      <c r="B65">
        <v>170</v>
      </c>
      <c r="C65" s="1">
        <v>4681.26</v>
      </c>
    </row>
    <row r="66" spans="1:7">
      <c r="A66" s="5">
        <v>39712</v>
      </c>
      <c r="B66">
        <v>170</v>
      </c>
      <c r="C66" s="1">
        <v>4681.26</v>
      </c>
    </row>
    <row r="67" spans="1:7">
      <c r="A67" s="5">
        <v>39713</v>
      </c>
      <c r="B67">
        <v>170</v>
      </c>
      <c r="C67" s="1">
        <v>4698.26</v>
      </c>
    </row>
    <row r="68" spans="1:7">
      <c r="A68" s="5">
        <v>39714</v>
      </c>
      <c r="B68">
        <v>172</v>
      </c>
      <c r="C68" s="1">
        <v>4753.0600000000004</v>
      </c>
    </row>
    <row r="69" spans="1:7">
      <c r="A69" s="5">
        <v>39715</v>
      </c>
      <c r="B69">
        <v>173</v>
      </c>
      <c r="C69" s="1">
        <v>4800.96</v>
      </c>
    </row>
    <row r="70" spans="1:7">
      <c r="A70" s="5">
        <v>39716</v>
      </c>
      <c r="B70">
        <v>173</v>
      </c>
      <c r="C70" s="1">
        <v>4800.96</v>
      </c>
    </row>
    <row r="71" spans="1:7">
      <c r="A71" s="5">
        <v>39717</v>
      </c>
      <c r="B71">
        <v>172</v>
      </c>
      <c r="C71" s="1">
        <v>4805.0600000000004</v>
      </c>
    </row>
    <row r="72" spans="1:7">
      <c r="A72" s="5">
        <v>39718</v>
      </c>
      <c r="B72">
        <v>174</v>
      </c>
      <c r="C72" s="1">
        <v>4894.8599999999997</v>
      </c>
    </row>
    <row r="73" spans="1:7">
      <c r="A73" s="5">
        <v>39719</v>
      </c>
      <c r="B73">
        <v>174</v>
      </c>
      <c r="C73" s="1">
        <v>4894.8599999999997</v>
      </c>
    </row>
    <row r="74" spans="1:7">
      <c r="A74" s="5">
        <v>39720</v>
      </c>
      <c r="B74">
        <v>174</v>
      </c>
      <c r="C74" s="1">
        <v>4894.8599999999997</v>
      </c>
    </row>
    <row r="75" spans="1:7">
      <c r="A75" s="5">
        <v>39721</v>
      </c>
      <c r="B75">
        <v>174</v>
      </c>
      <c r="C75" s="1">
        <v>4909.8599999999997</v>
      </c>
    </row>
    <row r="76" spans="1:7">
      <c r="A76" s="5">
        <v>39722</v>
      </c>
      <c r="B76">
        <v>175</v>
      </c>
      <c r="C76" s="1">
        <v>4954.76</v>
      </c>
    </row>
    <row r="77" spans="1:7">
      <c r="A77" s="5">
        <v>39723</v>
      </c>
      <c r="B77">
        <v>175</v>
      </c>
      <c r="C77" s="1">
        <v>4954.76</v>
      </c>
    </row>
    <row r="78" spans="1:7">
      <c r="A78" s="5">
        <v>39724</v>
      </c>
      <c r="B78">
        <v>177</v>
      </c>
      <c r="C78" s="1">
        <v>5024.5600000000004</v>
      </c>
      <c r="D78" s="13">
        <f>C78-C2</f>
        <v>2073.9600000000005</v>
      </c>
      <c r="E78">
        <f>A78-A2</f>
        <v>76</v>
      </c>
      <c r="F78">
        <f>B78-B2</f>
        <v>49</v>
      </c>
      <c r="G78" s="13">
        <f>D78/E78</f>
        <v>27.288947368421059</v>
      </c>
    </row>
    <row r="79" spans="1:7">
      <c r="A79" s="5">
        <v>39725</v>
      </c>
      <c r="B79">
        <v>176</v>
      </c>
      <c r="C79" s="1">
        <v>4999.66</v>
      </c>
    </row>
    <row r="80" spans="1:7">
      <c r="A80" s="5">
        <v>39726</v>
      </c>
      <c r="B80">
        <v>176</v>
      </c>
      <c r="C80" s="1">
        <v>4999.66</v>
      </c>
    </row>
    <row r="81" spans="1:7">
      <c r="A81" s="5">
        <v>39727</v>
      </c>
      <c r="B81">
        <v>176</v>
      </c>
      <c r="C81" s="1">
        <v>4999.66</v>
      </c>
    </row>
    <row r="82" spans="1:7">
      <c r="A82" s="5">
        <v>39728</v>
      </c>
      <c r="B82">
        <v>176</v>
      </c>
      <c r="C82" s="1">
        <v>4999.66</v>
      </c>
    </row>
    <row r="83" spans="1:7">
      <c r="A83" s="5">
        <v>39729</v>
      </c>
      <c r="B83">
        <v>177</v>
      </c>
      <c r="C83" s="1">
        <v>5012</v>
      </c>
    </row>
    <row r="84" spans="1:7">
      <c r="A84" s="5">
        <v>39730</v>
      </c>
      <c r="B84">
        <v>177</v>
      </c>
      <c r="C84" s="1">
        <v>4987.66</v>
      </c>
    </row>
    <row r="85" spans="1:7">
      <c r="A85" s="5">
        <v>39731</v>
      </c>
      <c r="B85">
        <v>176</v>
      </c>
      <c r="C85" s="1">
        <v>4987.66</v>
      </c>
    </row>
    <row r="86" spans="1:7">
      <c r="A86" s="5">
        <v>40049</v>
      </c>
      <c r="B86">
        <v>175</v>
      </c>
      <c r="C86" s="1">
        <v>4962.76</v>
      </c>
      <c r="D86">
        <v>24.9</v>
      </c>
      <c r="E86" t="s">
        <v>20</v>
      </c>
      <c r="F86" t="s">
        <v>13</v>
      </c>
      <c r="G86" t="s">
        <v>587</v>
      </c>
    </row>
    <row r="87" spans="1:7">
      <c r="A87" s="5">
        <v>40050</v>
      </c>
      <c r="B87">
        <v>175</v>
      </c>
      <c r="C87" s="1">
        <v>4962.76</v>
      </c>
      <c r="D87">
        <v>24.9</v>
      </c>
      <c r="E87" t="s">
        <v>20</v>
      </c>
      <c r="F87" t="s">
        <v>6</v>
      </c>
      <c r="G87" t="s">
        <v>588</v>
      </c>
    </row>
    <row r="88" spans="1:7">
      <c r="A88" s="5">
        <v>40050</v>
      </c>
      <c r="B88">
        <v>175</v>
      </c>
      <c r="C88" s="1">
        <v>4962.76</v>
      </c>
      <c r="D88">
        <v>30</v>
      </c>
      <c r="E88" t="s">
        <v>56</v>
      </c>
      <c r="F88" t="s">
        <v>6</v>
      </c>
      <c r="G88" t="s">
        <v>588</v>
      </c>
    </row>
    <row r="89" spans="1:7">
      <c r="A89" s="5">
        <v>40050</v>
      </c>
      <c r="B89">
        <v>175</v>
      </c>
      <c r="C89" s="1">
        <v>4962.76</v>
      </c>
      <c r="D89">
        <v>24.9</v>
      </c>
      <c r="E89" t="s">
        <v>20</v>
      </c>
      <c r="F89" t="s">
        <v>6</v>
      </c>
      <c r="G89" t="s">
        <v>278</v>
      </c>
    </row>
    <row r="90" spans="1:7">
      <c r="A90" s="5">
        <v>40044</v>
      </c>
      <c r="B90">
        <v>176</v>
      </c>
      <c r="C90" s="1">
        <v>4987.66</v>
      </c>
      <c r="D90">
        <v>250</v>
      </c>
      <c r="E90" t="s">
        <v>20</v>
      </c>
      <c r="F90" t="s">
        <v>33</v>
      </c>
      <c r="G90" t="s">
        <v>33</v>
      </c>
    </row>
    <row r="91" spans="1:7">
      <c r="A91" s="5">
        <v>40049</v>
      </c>
      <c r="B91">
        <v>176</v>
      </c>
      <c r="C91" s="1">
        <v>4937.66</v>
      </c>
      <c r="D91">
        <v>24.9</v>
      </c>
      <c r="E91" t="s">
        <v>20</v>
      </c>
      <c r="F91" t="s">
        <v>5</v>
      </c>
      <c r="G91" t="s">
        <v>589</v>
      </c>
    </row>
    <row r="92" spans="1:7">
      <c r="A92" s="5">
        <v>40049</v>
      </c>
      <c r="B92">
        <v>177</v>
      </c>
      <c r="C92" s="1">
        <v>4982.5600000000004</v>
      </c>
      <c r="D92">
        <v>30</v>
      </c>
      <c r="E92" t="s">
        <v>56</v>
      </c>
      <c r="F92" t="s">
        <v>5</v>
      </c>
      <c r="G92" t="s">
        <v>589</v>
      </c>
    </row>
    <row r="93" spans="1:7">
      <c r="A93" s="5">
        <v>40050</v>
      </c>
      <c r="B93">
        <v>177</v>
      </c>
      <c r="C93" s="1">
        <v>4902.5600000000004</v>
      </c>
      <c r="D93">
        <v>40</v>
      </c>
      <c r="E93" t="s">
        <v>20</v>
      </c>
      <c r="F93" t="s">
        <v>8</v>
      </c>
      <c r="G93" t="s">
        <v>590</v>
      </c>
    </row>
    <row r="94" spans="1:7">
      <c r="A94" s="5">
        <v>40050</v>
      </c>
      <c r="B94">
        <v>177</v>
      </c>
      <c r="C94" s="1">
        <v>4902.5600000000004</v>
      </c>
      <c r="D94">
        <v>9.9</v>
      </c>
      <c r="E94" t="s">
        <v>20</v>
      </c>
      <c r="F94" t="s">
        <v>5</v>
      </c>
      <c r="G94" t="s">
        <v>591</v>
      </c>
    </row>
    <row r="95" spans="1:7">
      <c r="A95" s="5">
        <v>40050</v>
      </c>
      <c r="B95">
        <v>178</v>
      </c>
      <c r="C95" s="1">
        <v>4927.46</v>
      </c>
      <c r="D95">
        <v>24.9</v>
      </c>
      <c r="E95" t="s">
        <v>20</v>
      </c>
      <c r="F95" t="s">
        <v>6</v>
      </c>
      <c r="G95" t="s">
        <v>547</v>
      </c>
    </row>
    <row r="96" spans="1:7">
      <c r="A96" s="5">
        <v>40050</v>
      </c>
      <c r="B96">
        <v>179</v>
      </c>
      <c r="C96" s="1">
        <v>4972.3599999999997</v>
      </c>
      <c r="D96">
        <v>74.7</v>
      </c>
      <c r="E96" t="s">
        <v>20</v>
      </c>
      <c r="F96" t="s">
        <v>8</v>
      </c>
      <c r="G96" t="s">
        <v>112</v>
      </c>
    </row>
    <row r="97" spans="1:7">
      <c r="A97" s="5">
        <v>40051</v>
      </c>
      <c r="B97">
        <v>180</v>
      </c>
      <c r="C97" s="1">
        <v>5032.26</v>
      </c>
      <c r="D97">
        <v>30.9</v>
      </c>
      <c r="E97" t="s">
        <v>20</v>
      </c>
      <c r="F97" t="s">
        <v>5</v>
      </c>
      <c r="G97" t="s">
        <v>592</v>
      </c>
    </row>
    <row r="98" spans="1:7">
      <c r="A98" s="5">
        <v>40051</v>
      </c>
      <c r="B98">
        <v>180</v>
      </c>
      <c r="C98" s="1">
        <v>5084.26</v>
      </c>
      <c r="D98">
        <v>40</v>
      </c>
      <c r="E98" t="s">
        <v>56</v>
      </c>
      <c r="F98" t="s">
        <v>5</v>
      </c>
      <c r="G98" t="s">
        <v>592</v>
      </c>
    </row>
    <row r="99" spans="1:7">
      <c r="A99" s="5">
        <v>40051</v>
      </c>
      <c r="B99">
        <v>180</v>
      </c>
      <c r="C99" s="1">
        <v>5084.26</v>
      </c>
      <c r="D99">
        <v>24.9</v>
      </c>
      <c r="E99" t="s">
        <v>20</v>
      </c>
      <c r="F99" t="s">
        <v>6</v>
      </c>
      <c r="G99" t="s">
        <v>119</v>
      </c>
    </row>
    <row r="100" spans="1:7">
      <c r="A100" s="5">
        <v>40051</v>
      </c>
      <c r="B100">
        <v>181</v>
      </c>
      <c r="C100" s="1">
        <v>5094.16</v>
      </c>
      <c r="D100">
        <v>24.9</v>
      </c>
      <c r="E100" t="s">
        <v>20</v>
      </c>
      <c r="F100" t="s">
        <v>8</v>
      </c>
      <c r="G100" t="s">
        <v>108</v>
      </c>
    </row>
    <row r="101" spans="1:7">
      <c r="A101" s="5">
        <v>39747</v>
      </c>
      <c r="B101">
        <v>181</v>
      </c>
      <c r="C101" s="1">
        <v>5094.16</v>
      </c>
    </row>
    <row r="102" spans="1:7">
      <c r="A102" s="5">
        <v>39748</v>
      </c>
      <c r="B102">
        <v>182</v>
      </c>
      <c r="C102" s="1">
        <v>5119.0600000000004</v>
      </c>
    </row>
    <row r="103" spans="1:7">
      <c r="A103" s="5">
        <v>39749</v>
      </c>
      <c r="B103">
        <v>186</v>
      </c>
      <c r="C103" s="1">
        <v>5173.66</v>
      </c>
    </row>
    <row r="104" spans="1:7">
      <c r="A104" s="5">
        <v>39750</v>
      </c>
      <c r="B104">
        <v>186</v>
      </c>
      <c r="C104" s="1">
        <v>5153.66</v>
      </c>
    </row>
    <row r="105" spans="1:7">
      <c r="A105" s="5">
        <v>39751</v>
      </c>
      <c r="B105">
        <v>186</v>
      </c>
      <c r="C105" s="1">
        <v>5168.66</v>
      </c>
    </row>
    <row r="106" spans="1:7">
      <c r="A106" s="5">
        <v>39752</v>
      </c>
      <c r="B106">
        <v>186</v>
      </c>
      <c r="C106" s="1">
        <v>5168.66</v>
      </c>
    </row>
    <row r="107" spans="1:7">
      <c r="A107" s="5">
        <v>39753</v>
      </c>
      <c r="B107">
        <v>186</v>
      </c>
      <c r="C107" s="1">
        <v>5188.66</v>
      </c>
    </row>
    <row r="108" spans="1:7">
      <c r="A108" s="5">
        <v>39754</v>
      </c>
      <c r="B108">
        <v>186</v>
      </c>
      <c r="C108" s="1">
        <v>5188.66</v>
      </c>
    </row>
    <row r="109" spans="1:7">
      <c r="A109" s="5">
        <v>39755</v>
      </c>
      <c r="B109">
        <v>187</v>
      </c>
      <c r="C109" s="1">
        <v>5213.5600000000004</v>
      </c>
    </row>
    <row r="110" spans="1:7">
      <c r="A110" s="5">
        <v>39756</v>
      </c>
      <c r="B110">
        <v>187</v>
      </c>
      <c r="C110" s="1">
        <v>5213.5600000000004</v>
      </c>
    </row>
    <row r="111" spans="1:7">
      <c r="A111" s="5">
        <v>39757</v>
      </c>
      <c r="B111">
        <v>188</v>
      </c>
      <c r="C111" s="1">
        <v>5256.46</v>
      </c>
    </row>
    <row r="112" spans="1:7">
      <c r="A112" s="5">
        <v>39758</v>
      </c>
      <c r="B112">
        <v>189</v>
      </c>
      <c r="C112" s="1">
        <v>5248.36</v>
      </c>
    </row>
    <row r="113" spans="1:4">
      <c r="A113" s="5">
        <v>39759</v>
      </c>
      <c r="B113">
        <v>194</v>
      </c>
      <c r="C113" s="1">
        <v>5412.86</v>
      </c>
    </row>
    <row r="114" spans="1:4">
      <c r="A114" s="5">
        <v>39760</v>
      </c>
      <c r="B114">
        <v>194</v>
      </c>
      <c r="C114" s="1">
        <v>5412.86</v>
      </c>
    </row>
    <row r="115" spans="1:4">
      <c r="A115" s="5">
        <v>39761</v>
      </c>
      <c r="B115">
        <v>194</v>
      </c>
      <c r="C115" s="1">
        <v>5412.86</v>
      </c>
    </row>
    <row r="116" spans="1:4">
      <c r="A116" s="5">
        <v>39762</v>
      </c>
      <c r="B116">
        <v>194</v>
      </c>
      <c r="C116" s="1">
        <v>5412.86</v>
      </c>
    </row>
    <row r="117" spans="1:4">
      <c r="A117" s="5">
        <v>39763</v>
      </c>
      <c r="B117">
        <v>195</v>
      </c>
      <c r="C117" s="1">
        <v>5437.76</v>
      </c>
    </row>
    <row r="118" spans="1:4">
      <c r="A118" s="5">
        <v>39764</v>
      </c>
      <c r="B118">
        <v>195</v>
      </c>
      <c r="C118" s="1">
        <v>5437.76</v>
      </c>
    </row>
    <row r="119" spans="1:4">
      <c r="A119" s="5">
        <v>39765</v>
      </c>
      <c r="B119">
        <v>195</v>
      </c>
      <c r="C119" s="1">
        <v>5437.76</v>
      </c>
    </row>
    <row r="120" spans="1:4">
      <c r="A120" s="5">
        <v>39766</v>
      </c>
      <c r="B120">
        <v>195</v>
      </c>
      <c r="C120" s="1">
        <v>5437.76</v>
      </c>
    </row>
    <row r="121" spans="1:4">
      <c r="A121" s="5">
        <v>39767</v>
      </c>
      <c r="B121">
        <v>196</v>
      </c>
      <c r="C121" s="1">
        <v>5482.66</v>
      </c>
    </row>
    <row r="122" spans="1:4">
      <c r="A122" s="5">
        <v>39768</v>
      </c>
      <c r="B122">
        <v>197</v>
      </c>
      <c r="C122" s="13">
        <f>C123-24.9</f>
        <v>5507.56</v>
      </c>
    </row>
    <row r="123" spans="1:4">
      <c r="A123" s="5">
        <v>39769</v>
      </c>
      <c r="B123">
        <v>198</v>
      </c>
      <c r="C123" s="1">
        <v>5532.46</v>
      </c>
    </row>
    <row r="124" spans="1:4">
      <c r="A124" s="5">
        <v>39770</v>
      </c>
      <c r="B124">
        <v>198</v>
      </c>
      <c r="C124" s="1">
        <v>5532.46</v>
      </c>
      <c r="D124" s="13">
        <f>C124-C2</f>
        <v>2581.86</v>
      </c>
    </row>
    <row r="125" spans="1:4">
      <c r="A125" s="5">
        <v>39771</v>
      </c>
      <c r="B125">
        <v>200</v>
      </c>
      <c r="C125" s="1">
        <v>5582.26</v>
      </c>
    </row>
    <row r="126" spans="1:4">
      <c r="A126" s="5">
        <v>39772</v>
      </c>
      <c r="B126">
        <v>199</v>
      </c>
      <c r="C126" s="1">
        <v>5557.36</v>
      </c>
    </row>
    <row r="127" spans="1:4">
      <c r="A127" s="5">
        <v>39773</v>
      </c>
      <c r="B127">
        <v>199</v>
      </c>
      <c r="C127" s="1">
        <v>5554.36</v>
      </c>
    </row>
    <row r="128" spans="1:4">
      <c r="A128" s="5">
        <v>39774</v>
      </c>
      <c r="B128">
        <v>198</v>
      </c>
      <c r="C128" s="1">
        <v>5544.46</v>
      </c>
    </row>
    <row r="129" spans="1:3">
      <c r="A129" s="5">
        <v>39775</v>
      </c>
      <c r="B129">
        <v>198</v>
      </c>
      <c r="C129" s="1">
        <v>5544.46</v>
      </c>
    </row>
    <row r="130" spans="1:3">
      <c r="A130" s="5">
        <v>39776</v>
      </c>
      <c r="B130">
        <v>200</v>
      </c>
      <c r="C130" s="1">
        <v>5609.26</v>
      </c>
    </row>
    <row r="131" spans="1:3">
      <c r="A131" s="5">
        <v>39777</v>
      </c>
      <c r="B131">
        <v>200</v>
      </c>
      <c r="C131" s="1">
        <v>5609.26</v>
      </c>
    </row>
    <row r="132" spans="1:3">
      <c r="A132" s="5">
        <v>39778</v>
      </c>
      <c r="B132">
        <v>200</v>
      </c>
      <c r="C132" s="1">
        <v>5609.26</v>
      </c>
    </row>
    <row r="133" spans="1:3">
      <c r="A133" s="5">
        <v>39779</v>
      </c>
      <c r="B133">
        <v>199</v>
      </c>
      <c r="C133" s="1">
        <v>5584.36</v>
      </c>
    </row>
    <row r="134" spans="1:3">
      <c r="A134" s="5">
        <v>39780</v>
      </c>
      <c r="B134">
        <v>200</v>
      </c>
      <c r="C134" s="1">
        <v>5609.26</v>
      </c>
    </row>
    <row r="135" spans="1:3">
      <c r="A135" s="5">
        <v>39781</v>
      </c>
      <c r="B135">
        <v>201</v>
      </c>
      <c r="C135" s="1">
        <v>5634.16</v>
      </c>
    </row>
    <row r="136" spans="1:3">
      <c r="A136" s="5">
        <v>39782</v>
      </c>
      <c r="B136">
        <v>200</v>
      </c>
      <c r="C136" s="1">
        <v>5649.46</v>
      </c>
    </row>
    <row r="137" spans="1:3">
      <c r="A137" s="5">
        <v>39783</v>
      </c>
      <c r="B137">
        <v>200</v>
      </c>
      <c r="C137" s="1">
        <v>5649.46</v>
      </c>
    </row>
    <row r="138" spans="1:3">
      <c r="A138" s="5">
        <v>39784</v>
      </c>
      <c r="B138">
        <v>200</v>
      </c>
      <c r="C138" s="1">
        <v>5649.46</v>
      </c>
    </row>
    <row r="139" spans="1:3">
      <c r="A139" s="5">
        <v>39785</v>
      </c>
      <c r="B139">
        <v>198</v>
      </c>
      <c r="C139" s="1">
        <v>5599.66</v>
      </c>
    </row>
    <row r="140" spans="1:3">
      <c r="A140" s="5">
        <v>39786</v>
      </c>
      <c r="B140">
        <v>198</v>
      </c>
      <c r="C140" s="1">
        <v>5599.66</v>
      </c>
    </row>
    <row r="141" spans="1:3">
      <c r="A141" s="5">
        <v>39787</v>
      </c>
      <c r="B141">
        <v>198</v>
      </c>
      <c r="C141" s="1">
        <v>5599.66</v>
      </c>
    </row>
    <row r="142" spans="1:3">
      <c r="A142" s="5">
        <v>39788</v>
      </c>
      <c r="B142">
        <v>201</v>
      </c>
      <c r="C142" s="1">
        <v>5734.36</v>
      </c>
    </row>
    <row r="143" spans="1:3">
      <c r="A143" s="5">
        <v>39789</v>
      </c>
      <c r="B143">
        <v>199</v>
      </c>
      <c r="C143" s="1">
        <v>5684.56</v>
      </c>
    </row>
    <row r="144" spans="1:3">
      <c r="A144" s="5">
        <v>39790</v>
      </c>
      <c r="B144">
        <v>199</v>
      </c>
      <c r="C144" s="1">
        <v>5684.56</v>
      </c>
    </row>
    <row r="145" spans="1:3">
      <c r="A145" s="5">
        <v>39791</v>
      </c>
      <c r="B145">
        <v>199</v>
      </c>
      <c r="C145" s="1">
        <v>5684.56</v>
      </c>
    </row>
    <row r="146" spans="1:3">
      <c r="A146" s="5">
        <v>39792</v>
      </c>
      <c r="B146">
        <v>199</v>
      </c>
      <c r="C146" s="1">
        <v>5684.56</v>
      </c>
    </row>
    <row r="147" spans="1:3">
      <c r="A147" s="5">
        <v>39793</v>
      </c>
      <c r="B147">
        <v>198</v>
      </c>
      <c r="C147" s="1">
        <v>5669.66</v>
      </c>
    </row>
    <row r="148" spans="1:3">
      <c r="A148" s="5">
        <v>39794</v>
      </c>
      <c r="B148">
        <v>197</v>
      </c>
      <c r="C148" s="1">
        <v>5584.76</v>
      </c>
    </row>
    <row r="149" spans="1:3">
      <c r="A149" s="5">
        <v>39795</v>
      </c>
      <c r="B149">
        <v>197</v>
      </c>
      <c r="C149" s="1">
        <v>5584.76</v>
      </c>
    </row>
    <row r="150" spans="1:3">
      <c r="A150" s="5">
        <v>39796</v>
      </c>
      <c r="B150">
        <v>197</v>
      </c>
      <c r="C150" s="1">
        <v>5599.76</v>
      </c>
    </row>
    <row r="151" spans="1:3">
      <c r="A151" s="5">
        <v>39797</v>
      </c>
      <c r="B151">
        <v>197</v>
      </c>
      <c r="C151" s="1">
        <v>5599.76</v>
      </c>
    </row>
    <row r="152" spans="1:3">
      <c r="A152" s="5">
        <v>39798</v>
      </c>
      <c r="B152">
        <v>197</v>
      </c>
      <c r="C152" s="1">
        <v>5599.76</v>
      </c>
    </row>
    <row r="153" spans="1:3">
      <c r="A153" s="5">
        <v>39799</v>
      </c>
      <c r="B153">
        <v>199</v>
      </c>
      <c r="C153" s="1">
        <v>5669.56</v>
      </c>
    </row>
    <row r="154" spans="1:3">
      <c r="A154" s="5">
        <v>39800</v>
      </c>
      <c r="B154">
        <v>199</v>
      </c>
      <c r="C154" s="1">
        <v>5609.56</v>
      </c>
    </row>
    <row r="155" spans="1:3">
      <c r="A155" s="5">
        <v>39801</v>
      </c>
      <c r="B155">
        <v>199</v>
      </c>
      <c r="C155" s="1">
        <v>5609.56</v>
      </c>
    </row>
    <row r="156" spans="1:3">
      <c r="A156" s="5">
        <v>39802</v>
      </c>
      <c r="B156">
        <v>200</v>
      </c>
      <c r="C156" s="1">
        <v>5634.46</v>
      </c>
    </row>
    <row r="157" spans="1:3">
      <c r="A157" s="5">
        <v>39803</v>
      </c>
      <c r="B157">
        <v>200</v>
      </c>
      <c r="C157" s="1">
        <v>5634.46</v>
      </c>
    </row>
    <row r="158" spans="1:3">
      <c r="A158" s="5">
        <v>39804</v>
      </c>
      <c r="B158">
        <v>199</v>
      </c>
      <c r="C158" s="1">
        <v>5609.56</v>
      </c>
    </row>
    <row r="159" spans="1:3">
      <c r="A159" s="5">
        <v>39805</v>
      </c>
      <c r="B159">
        <v>199</v>
      </c>
      <c r="C159" s="1">
        <v>5609.56</v>
      </c>
    </row>
    <row r="160" spans="1:3">
      <c r="A160" s="5">
        <v>39806</v>
      </c>
      <c r="B160">
        <v>199</v>
      </c>
      <c r="C160" s="1">
        <v>5609.56</v>
      </c>
    </row>
    <row r="161" spans="1:3">
      <c r="A161" s="5">
        <v>39807</v>
      </c>
      <c r="B161">
        <v>199</v>
      </c>
      <c r="C161" s="1">
        <v>5609.56</v>
      </c>
    </row>
    <row r="162" spans="1:3">
      <c r="A162" s="5">
        <v>39808</v>
      </c>
      <c r="B162">
        <v>199</v>
      </c>
      <c r="C162" s="1">
        <v>5609.56</v>
      </c>
    </row>
    <row r="163" spans="1:3">
      <c r="A163" s="5">
        <v>39809</v>
      </c>
      <c r="B163">
        <v>199</v>
      </c>
      <c r="C163" s="1">
        <v>5609.56</v>
      </c>
    </row>
    <row r="164" spans="1:3">
      <c r="A164" s="5">
        <v>39810</v>
      </c>
      <c r="B164">
        <v>199</v>
      </c>
      <c r="C164" s="1">
        <v>5609.56</v>
      </c>
    </row>
    <row r="165" spans="1:3">
      <c r="A165" s="5">
        <v>39811</v>
      </c>
      <c r="B165">
        <v>199</v>
      </c>
      <c r="C165" s="1">
        <v>5609.56</v>
      </c>
    </row>
    <row r="166" spans="1:3">
      <c r="A166" s="5">
        <v>39812</v>
      </c>
      <c r="B166">
        <v>199</v>
      </c>
      <c r="C166" s="1">
        <v>5609.56</v>
      </c>
    </row>
    <row r="167" spans="1:3">
      <c r="A167" s="5">
        <v>39813</v>
      </c>
      <c r="B167">
        <v>198</v>
      </c>
      <c r="C167" s="1">
        <v>5524.66</v>
      </c>
    </row>
    <row r="168" spans="1:3">
      <c r="A168" s="5">
        <v>39814</v>
      </c>
      <c r="B168">
        <v>198</v>
      </c>
      <c r="C168" s="1">
        <v>5524.66</v>
      </c>
    </row>
    <row r="169" spans="1:3">
      <c r="A169" s="5">
        <v>39815</v>
      </c>
      <c r="B169">
        <v>198</v>
      </c>
      <c r="C169" s="1">
        <v>5524.66</v>
      </c>
    </row>
    <row r="170" spans="1:3">
      <c r="A170" s="5">
        <v>39816</v>
      </c>
      <c r="B170">
        <v>198</v>
      </c>
      <c r="C170" s="1">
        <v>5524.66</v>
      </c>
    </row>
    <row r="171" spans="1:3">
      <c r="A171" s="5">
        <v>39817</v>
      </c>
      <c r="B171">
        <v>198</v>
      </c>
      <c r="C171" s="1">
        <v>5524.66</v>
      </c>
    </row>
    <row r="172" spans="1:3">
      <c r="A172" s="5">
        <v>39818</v>
      </c>
      <c r="B172">
        <v>198</v>
      </c>
      <c r="C172" s="1">
        <v>5524.66</v>
      </c>
    </row>
    <row r="173" spans="1:3">
      <c r="A173" s="5">
        <v>39819</v>
      </c>
      <c r="B173">
        <v>200</v>
      </c>
      <c r="C173" s="1">
        <v>5554.46</v>
      </c>
    </row>
    <row r="174" spans="1:3">
      <c r="A174" s="5">
        <v>39820</v>
      </c>
      <c r="B174">
        <v>201</v>
      </c>
      <c r="C174" s="1">
        <v>5579.36</v>
      </c>
    </row>
    <row r="175" spans="1:3">
      <c r="A175" s="5">
        <v>39821</v>
      </c>
      <c r="B175">
        <v>204</v>
      </c>
      <c r="C175" s="1">
        <v>5714.06</v>
      </c>
    </row>
    <row r="176" spans="1:3">
      <c r="A176" s="5">
        <v>39822</v>
      </c>
      <c r="B176">
        <v>204</v>
      </c>
      <c r="C176" s="1">
        <v>5714.06</v>
      </c>
    </row>
    <row r="177" spans="1:3">
      <c r="A177" s="5">
        <v>39823</v>
      </c>
      <c r="B177">
        <v>204</v>
      </c>
      <c r="C177" s="1">
        <v>5714.06</v>
      </c>
    </row>
    <row r="178" spans="1:3">
      <c r="A178" s="5">
        <v>39824</v>
      </c>
      <c r="B178">
        <v>204</v>
      </c>
      <c r="C178" s="1">
        <v>5714.06</v>
      </c>
    </row>
    <row r="179" spans="1:3">
      <c r="A179" s="5">
        <v>39825</v>
      </c>
      <c r="B179">
        <v>204</v>
      </c>
      <c r="C179" s="1">
        <v>5714.06</v>
      </c>
    </row>
    <row r="180" spans="1:3">
      <c r="A180" s="5">
        <v>39826</v>
      </c>
      <c r="B180">
        <v>204</v>
      </c>
      <c r="C180" s="1">
        <v>5714.06</v>
      </c>
    </row>
    <row r="181" spans="1:3">
      <c r="A181" s="5">
        <v>39827</v>
      </c>
      <c r="B181">
        <v>204</v>
      </c>
      <c r="C181" s="1">
        <v>5714.06</v>
      </c>
    </row>
    <row r="182" spans="1:3">
      <c r="A182" s="5">
        <v>39828</v>
      </c>
      <c r="B182">
        <v>204</v>
      </c>
      <c r="C182" s="1">
        <v>5714.06</v>
      </c>
    </row>
    <row r="183" spans="1:3">
      <c r="A183" s="5">
        <v>39829</v>
      </c>
      <c r="B183">
        <v>204</v>
      </c>
      <c r="C183" s="1">
        <v>5714.06</v>
      </c>
    </row>
    <row r="184" spans="1:3">
      <c r="A184" s="5">
        <v>39830</v>
      </c>
      <c r="B184">
        <v>204</v>
      </c>
      <c r="C184" s="1">
        <v>5714.06</v>
      </c>
    </row>
    <row r="185" spans="1:3">
      <c r="A185" s="5">
        <v>39831</v>
      </c>
      <c r="B185">
        <v>203</v>
      </c>
      <c r="C185" s="1">
        <v>5716.16</v>
      </c>
    </row>
    <row r="186" spans="1:3">
      <c r="A186" s="5">
        <v>39832</v>
      </c>
      <c r="B186">
        <v>203</v>
      </c>
      <c r="C186" s="1">
        <v>5716.16</v>
      </c>
    </row>
    <row r="187" spans="1:3">
      <c r="A187" s="5">
        <v>39833</v>
      </c>
      <c r="B187">
        <v>203</v>
      </c>
      <c r="C187" s="1">
        <v>5716.16</v>
      </c>
    </row>
    <row r="188" spans="1:3">
      <c r="A188" s="5">
        <v>39834</v>
      </c>
      <c r="B188">
        <v>203</v>
      </c>
      <c r="C188" s="1">
        <v>5716.16</v>
      </c>
    </row>
    <row r="189" spans="1:3">
      <c r="A189" s="5">
        <v>39835</v>
      </c>
      <c r="B189">
        <v>203</v>
      </c>
      <c r="C189" s="1">
        <v>5716.16</v>
      </c>
    </row>
    <row r="190" spans="1:3">
      <c r="A190" s="5">
        <v>39836</v>
      </c>
      <c r="B190">
        <v>203</v>
      </c>
      <c r="C190" s="1">
        <v>5716.16</v>
      </c>
    </row>
    <row r="191" spans="1:3">
      <c r="A191" s="5">
        <v>39837</v>
      </c>
      <c r="B191">
        <v>203</v>
      </c>
      <c r="C191" s="1">
        <v>5716.16</v>
      </c>
    </row>
    <row r="192" spans="1:3">
      <c r="A192" s="5">
        <v>39838</v>
      </c>
      <c r="B192">
        <v>203</v>
      </c>
      <c r="C192" s="1">
        <v>5716.16</v>
      </c>
    </row>
    <row r="193" spans="1:3">
      <c r="A193" s="5">
        <v>39839</v>
      </c>
      <c r="B193">
        <v>203</v>
      </c>
      <c r="C193" s="1">
        <v>5716.16</v>
      </c>
    </row>
    <row r="194" spans="1:3">
      <c r="A194" s="5">
        <v>39840</v>
      </c>
      <c r="B194">
        <v>203</v>
      </c>
      <c r="C194" s="1">
        <v>5716.16</v>
      </c>
    </row>
    <row r="195" spans="1:3">
      <c r="A195" s="5">
        <v>39841</v>
      </c>
      <c r="B195">
        <v>203</v>
      </c>
      <c r="C195" s="1">
        <v>5716.16</v>
      </c>
    </row>
    <row r="196" spans="1:3">
      <c r="A196" s="5">
        <v>39842</v>
      </c>
      <c r="B196">
        <v>205</v>
      </c>
      <c r="C196" s="1">
        <v>5758.06</v>
      </c>
    </row>
    <row r="197" spans="1:3">
      <c r="A197" s="5">
        <v>39843</v>
      </c>
      <c r="B197">
        <v>205</v>
      </c>
      <c r="C197" s="1">
        <v>5758.06</v>
      </c>
    </row>
    <row r="198" spans="1:3">
      <c r="A198" s="5">
        <v>39844</v>
      </c>
      <c r="B198">
        <v>160</v>
      </c>
      <c r="C198" s="1">
        <v>4331.29</v>
      </c>
    </row>
    <row r="199" spans="1:3">
      <c r="A199" s="5">
        <v>39845</v>
      </c>
      <c r="B199">
        <v>160</v>
      </c>
      <c r="C199" s="1">
        <v>4331.29</v>
      </c>
    </row>
    <row r="200" spans="1:3">
      <c r="A200" s="5">
        <v>39846</v>
      </c>
      <c r="B200">
        <v>160</v>
      </c>
      <c r="C200" s="1">
        <v>4331.29</v>
      </c>
    </row>
    <row r="201" spans="1:3">
      <c r="A201" s="5">
        <v>39847</v>
      </c>
      <c r="B201">
        <v>160</v>
      </c>
      <c r="C201" s="1">
        <v>4331.29</v>
      </c>
    </row>
    <row r="202" spans="1:3">
      <c r="A202" s="5">
        <v>39848</v>
      </c>
      <c r="B202">
        <v>160</v>
      </c>
      <c r="C202" s="1">
        <v>4331.29</v>
      </c>
    </row>
    <row r="203" spans="1:3">
      <c r="A203" s="5">
        <v>39849</v>
      </c>
      <c r="B203">
        <v>160</v>
      </c>
      <c r="C203" s="1">
        <v>4331.29</v>
      </c>
    </row>
    <row r="204" spans="1:3">
      <c r="A204" s="5">
        <v>39850</v>
      </c>
      <c r="B204">
        <v>160</v>
      </c>
      <c r="C204" s="1">
        <v>4331.29</v>
      </c>
    </row>
    <row r="205" spans="1:3">
      <c r="A205" s="5">
        <v>39851</v>
      </c>
      <c r="B205">
        <v>160</v>
      </c>
      <c r="C205" s="1">
        <v>4331.29</v>
      </c>
    </row>
    <row r="206" spans="1:3">
      <c r="A206" s="5">
        <v>39852</v>
      </c>
      <c r="B206">
        <v>160</v>
      </c>
      <c r="C206" s="1">
        <v>4331.29</v>
      </c>
    </row>
    <row r="207" spans="1:3">
      <c r="A207" s="5">
        <v>39853</v>
      </c>
      <c r="B207">
        <v>160</v>
      </c>
      <c r="C207" s="1">
        <v>4331.29</v>
      </c>
    </row>
    <row r="208" spans="1:3">
      <c r="A208" s="5">
        <v>39854</v>
      </c>
      <c r="B208">
        <v>160</v>
      </c>
      <c r="C208" s="1">
        <v>4331.29</v>
      </c>
    </row>
    <row r="209" spans="1:3">
      <c r="A209" s="5">
        <v>39855</v>
      </c>
      <c r="B209">
        <v>160</v>
      </c>
      <c r="C209" s="1">
        <v>4331.29</v>
      </c>
    </row>
    <row r="210" spans="1:3">
      <c r="A210" s="5">
        <v>39856</v>
      </c>
      <c r="B210">
        <v>160</v>
      </c>
      <c r="C210" s="1">
        <v>4331.29</v>
      </c>
    </row>
    <row r="211" spans="1:3">
      <c r="A211" s="5">
        <v>39857</v>
      </c>
      <c r="B211">
        <v>160</v>
      </c>
      <c r="C211" s="1">
        <v>4331.29</v>
      </c>
    </row>
    <row r="212" spans="1:3">
      <c r="A212" s="5">
        <v>39858</v>
      </c>
      <c r="B212">
        <v>160</v>
      </c>
      <c r="C212" s="1">
        <v>4331.29</v>
      </c>
    </row>
    <row r="213" spans="1:3">
      <c r="A213" s="5">
        <v>39859</v>
      </c>
      <c r="B213">
        <v>160</v>
      </c>
      <c r="C213" s="1">
        <v>4331.29</v>
      </c>
    </row>
    <row r="214" spans="1:3">
      <c r="A214" s="5">
        <v>39860</v>
      </c>
      <c r="B214">
        <v>160</v>
      </c>
      <c r="C214" s="1">
        <v>4331.29</v>
      </c>
    </row>
    <row r="215" spans="1:3">
      <c r="A215" s="5">
        <v>39861</v>
      </c>
      <c r="B215">
        <v>160</v>
      </c>
      <c r="C215" s="1">
        <v>4331.29</v>
      </c>
    </row>
    <row r="216" spans="1:3">
      <c r="A216" s="5">
        <v>39862</v>
      </c>
      <c r="B216">
        <v>160</v>
      </c>
      <c r="C216" s="1">
        <v>4331.29</v>
      </c>
    </row>
    <row r="217" spans="1:3">
      <c r="A217" s="5">
        <v>39863</v>
      </c>
      <c r="B217">
        <v>160</v>
      </c>
      <c r="C217" s="1">
        <v>4331.29</v>
      </c>
    </row>
    <row r="218" spans="1:3">
      <c r="A218" s="5">
        <v>39864</v>
      </c>
      <c r="B218">
        <v>160</v>
      </c>
      <c r="C218" s="1">
        <v>4331.29</v>
      </c>
    </row>
    <row r="219" spans="1:3">
      <c r="A219" s="5">
        <v>39865</v>
      </c>
      <c r="B219">
        <v>160</v>
      </c>
      <c r="C219" s="1">
        <v>4331.29</v>
      </c>
    </row>
    <row r="220" spans="1:3">
      <c r="A220" s="5">
        <v>39866</v>
      </c>
      <c r="B220">
        <v>160</v>
      </c>
      <c r="C220" s="1">
        <v>4331.29</v>
      </c>
    </row>
    <row r="221" spans="1:3">
      <c r="A221" s="5">
        <v>39867</v>
      </c>
      <c r="B221">
        <v>160</v>
      </c>
      <c r="C221" s="1">
        <v>4331.29</v>
      </c>
    </row>
    <row r="222" spans="1:3">
      <c r="A222" s="5">
        <v>39868</v>
      </c>
      <c r="B222">
        <v>160</v>
      </c>
      <c r="C222" s="1">
        <v>4331.29</v>
      </c>
    </row>
    <row r="223" spans="1:3">
      <c r="A223" s="5">
        <v>39869</v>
      </c>
      <c r="B223">
        <v>160</v>
      </c>
      <c r="C223" s="1">
        <v>4331.29</v>
      </c>
    </row>
    <row r="224" spans="1:3">
      <c r="A224" s="5">
        <v>39870</v>
      </c>
      <c r="B224">
        <v>160</v>
      </c>
      <c r="C224" s="1">
        <v>4331.29</v>
      </c>
    </row>
    <row r="225" spans="1:3">
      <c r="A225" s="5">
        <v>39871</v>
      </c>
      <c r="B225">
        <v>160</v>
      </c>
      <c r="C225" s="1">
        <v>4331.29</v>
      </c>
    </row>
    <row r="226" spans="1:3">
      <c r="A226" s="5">
        <v>39872</v>
      </c>
      <c r="B226">
        <v>160</v>
      </c>
      <c r="C226" s="1">
        <v>4331.29</v>
      </c>
    </row>
    <row r="227" spans="1:3">
      <c r="A227" s="5">
        <v>39873</v>
      </c>
      <c r="B227">
        <v>160</v>
      </c>
      <c r="C227" s="1">
        <v>4331.29</v>
      </c>
    </row>
    <row r="228" spans="1:3">
      <c r="A228" s="5">
        <v>39874</v>
      </c>
      <c r="B228">
        <v>160</v>
      </c>
      <c r="C228" s="1">
        <v>4331.29</v>
      </c>
    </row>
    <row r="229" spans="1:3">
      <c r="A229" s="5">
        <v>39875</v>
      </c>
      <c r="B229">
        <v>160</v>
      </c>
      <c r="C229" s="1">
        <v>4331.29</v>
      </c>
    </row>
    <row r="230" spans="1:3">
      <c r="A230" s="5">
        <v>39876</v>
      </c>
      <c r="B230">
        <v>160</v>
      </c>
      <c r="C230" s="1">
        <v>4331.29</v>
      </c>
    </row>
    <row r="231" spans="1:3">
      <c r="A231" s="5">
        <v>39877</v>
      </c>
      <c r="B231">
        <v>160</v>
      </c>
      <c r="C231" s="1">
        <v>4331.29</v>
      </c>
    </row>
    <row r="232" spans="1:3">
      <c r="A232" s="5">
        <v>39878</v>
      </c>
      <c r="B232">
        <v>160</v>
      </c>
      <c r="C232" s="1">
        <v>4331.29</v>
      </c>
    </row>
    <row r="233" spans="1:3">
      <c r="A233" s="5">
        <v>39879</v>
      </c>
      <c r="B233">
        <v>160</v>
      </c>
      <c r="C233" s="1">
        <v>4331.29</v>
      </c>
    </row>
    <row r="234" spans="1:3">
      <c r="A234" s="5">
        <v>39880</v>
      </c>
      <c r="B234">
        <v>160</v>
      </c>
      <c r="C234" s="1">
        <v>4331.29</v>
      </c>
    </row>
    <row r="235" spans="1:3">
      <c r="A235" s="5">
        <v>39881</v>
      </c>
      <c r="B235">
        <v>160</v>
      </c>
      <c r="C235" s="1">
        <v>4331.29</v>
      </c>
    </row>
    <row r="236" spans="1:3">
      <c r="A236" s="5">
        <v>39882</v>
      </c>
      <c r="B236">
        <v>160</v>
      </c>
      <c r="C236" s="1">
        <v>4331.29</v>
      </c>
    </row>
    <row r="237" spans="1:3">
      <c r="A237" s="5">
        <v>39883</v>
      </c>
      <c r="B237">
        <v>160</v>
      </c>
      <c r="C237" s="1">
        <v>4331.29</v>
      </c>
    </row>
    <row r="238" spans="1:3">
      <c r="A238" s="5">
        <v>39884</v>
      </c>
      <c r="B238">
        <v>160</v>
      </c>
      <c r="C238" s="1">
        <v>4331.29</v>
      </c>
    </row>
    <row r="239" spans="1:3">
      <c r="A239" s="5">
        <v>39885</v>
      </c>
      <c r="B239">
        <v>160</v>
      </c>
      <c r="C239" s="1">
        <v>4331.29</v>
      </c>
    </row>
    <row r="240" spans="1:3">
      <c r="A240" s="5">
        <v>39886</v>
      </c>
      <c r="B240">
        <v>160</v>
      </c>
      <c r="C240" s="1">
        <v>4331.29</v>
      </c>
    </row>
    <row r="241" spans="1:3">
      <c r="A241" s="5">
        <v>39887</v>
      </c>
      <c r="B241">
        <v>160</v>
      </c>
      <c r="C241" s="1">
        <v>4331.29</v>
      </c>
    </row>
    <row r="242" spans="1:3">
      <c r="A242" s="5">
        <v>39888</v>
      </c>
      <c r="B242">
        <v>160</v>
      </c>
      <c r="C242" s="1">
        <v>4331.29</v>
      </c>
    </row>
    <row r="243" spans="1:3">
      <c r="A243" s="5">
        <v>39889</v>
      </c>
      <c r="B243">
        <v>160</v>
      </c>
      <c r="C243" s="1">
        <v>4331.29</v>
      </c>
    </row>
    <row r="244" spans="1:3">
      <c r="A244" s="5">
        <v>39890</v>
      </c>
      <c r="B244">
        <v>160</v>
      </c>
      <c r="C244" s="1">
        <v>4331.29</v>
      </c>
    </row>
    <row r="245" spans="1:3">
      <c r="A245" s="5">
        <v>39891</v>
      </c>
      <c r="B245">
        <v>160</v>
      </c>
      <c r="C245" s="1">
        <v>4331.29</v>
      </c>
    </row>
    <row r="246" spans="1:3">
      <c r="A246" s="5">
        <v>39892</v>
      </c>
      <c r="B246">
        <v>160</v>
      </c>
      <c r="C246" s="1">
        <v>4331.29</v>
      </c>
    </row>
    <row r="247" spans="1:3">
      <c r="A247" s="5">
        <v>39893</v>
      </c>
      <c r="B247">
        <v>160</v>
      </c>
      <c r="C247" s="1">
        <v>4331.29</v>
      </c>
    </row>
    <row r="248" spans="1:3">
      <c r="A248" s="5">
        <v>39894</v>
      </c>
      <c r="B248">
        <v>160</v>
      </c>
      <c r="C248" s="1">
        <v>4331.29</v>
      </c>
    </row>
    <row r="249" spans="1:3">
      <c r="A249" s="5">
        <v>39895</v>
      </c>
      <c r="B249">
        <v>160</v>
      </c>
      <c r="C249" s="1">
        <v>4331.29</v>
      </c>
    </row>
    <row r="250" spans="1:3">
      <c r="A250" s="5">
        <v>39896</v>
      </c>
      <c r="B250">
        <v>160</v>
      </c>
      <c r="C250" s="1">
        <v>4331.29</v>
      </c>
    </row>
    <row r="251" spans="1:3">
      <c r="A251" s="5">
        <v>40080</v>
      </c>
      <c r="B251">
        <v>170</v>
      </c>
      <c r="C251" s="1">
        <v>4581.59</v>
      </c>
    </row>
  </sheetData>
  <mergeCells count="1">
    <mergeCell ref="W1:X1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M5" sqref="M5"/>
    </sheetView>
  </sheetViews>
  <sheetFormatPr defaultRowHeight="15"/>
  <cols>
    <col min="1" max="1" width="14.7109375" bestFit="1" customWidth="1"/>
    <col min="2" max="13" width="12.140625" bestFit="1" customWidth="1"/>
  </cols>
  <sheetData>
    <row r="1" spans="1:13">
      <c r="B1" s="20">
        <v>39600</v>
      </c>
      <c r="C1" s="20">
        <v>39630</v>
      </c>
      <c r="D1" s="20">
        <v>39661</v>
      </c>
      <c r="E1" s="20">
        <v>39692</v>
      </c>
      <c r="F1" s="20">
        <v>39722</v>
      </c>
      <c r="G1" s="20">
        <v>39753</v>
      </c>
      <c r="H1" s="20">
        <v>39783</v>
      </c>
      <c r="I1" s="20">
        <v>39814</v>
      </c>
      <c r="J1" s="20">
        <v>39845</v>
      </c>
      <c r="K1" s="20">
        <v>39873</v>
      </c>
      <c r="L1" s="20">
        <v>39904</v>
      </c>
      <c r="M1" s="20">
        <v>39934</v>
      </c>
    </row>
    <row r="2" spans="1:13">
      <c r="A2" t="s">
        <v>98</v>
      </c>
      <c r="B2" s="8">
        <f>SUM('junho 2008'!G3)</f>
        <v>5181.95</v>
      </c>
      <c r="C2" s="8">
        <f>SUM('julho 2008'!G3)</f>
        <v>7110.1399999999912</v>
      </c>
      <c r="D2" s="8">
        <f>SUM('agosto 2008'!G3)</f>
        <v>7733.3999999999842</v>
      </c>
      <c r="E2" s="8">
        <f>SUM('setembro 2008'!G3)</f>
        <v>5115.4499999999925</v>
      </c>
      <c r="F2" s="8">
        <f>SUM('Outubro 2008'!G3)</f>
        <v>5013.909999999998</v>
      </c>
      <c r="G2" s="8">
        <f>SUM('Novembro 2008'!G3)</f>
        <v>4576.9500000000025</v>
      </c>
      <c r="H2" s="8">
        <f>SUM('Dezembro 2008'!G3)</f>
        <v>4761.4999999999991</v>
      </c>
      <c r="I2" s="8">
        <f>SUM('janeiro 2009'!G3)</f>
        <v>4047.6000000000058</v>
      </c>
      <c r="J2" s="8">
        <f>SUM('fevereiro 2009'!G3)</f>
        <v>566.39999999999986</v>
      </c>
      <c r="K2" s="8">
        <f>SUM('março 2009'!G3)</f>
        <v>0</v>
      </c>
      <c r="L2" s="8">
        <f>SUM('abril 2009'!G3)</f>
        <v>3170.0300000000038</v>
      </c>
      <c r="M2" s="8">
        <f>SUM('maio 2009'!G3)</f>
        <v>4477.4200000000028</v>
      </c>
    </row>
    <row r="3" spans="1:13">
      <c r="A3" t="s">
        <v>99</v>
      </c>
      <c r="B3" s="7">
        <f>SUM('junho 2008'!H3)</f>
        <v>4035.2600000000007</v>
      </c>
      <c r="C3" s="7">
        <f>SUM('julho 2008'!H3)</f>
        <v>3759.62</v>
      </c>
      <c r="D3" s="7">
        <f>SUM('agosto 2008'!H3)</f>
        <v>5106.51</v>
      </c>
      <c r="E3" s="7">
        <f>SUM('setembro 2008'!H3)</f>
        <v>3836.13</v>
      </c>
      <c r="F3" s="7">
        <f>SUM('Outubro 2008'!H3)</f>
        <v>4371.0200000000004</v>
      </c>
      <c r="G3" s="7">
        <f>SUM('Novembro 2008'!H3)</f>
        <v>60</v>
      </c>
      <c r="H3" s="7">
        <f>SUM('Dezembro 2008'!H3)</f>
        <v>0</v>
      </c>
      <c r="I3" s="7">
        <f>SUM('Outubro 2008'!K3)</f>
        <v>29.9</v>
      </c>
      <c r="J3" s="7">
        <f>SUM('Outubro 2008'!L3)</f>
        <v>0</v>
      </c>
      <c r="K3" s="7">
        <f>SUM('Outubro 2008'!M3)</f>
        <v>0</v>
      </c>
      <c r="L3" s="7">
        <f>SUM('Outubro 2008'!N3)</f>
        <v>0</v>
      </c>
      <c r="M3" s="7">
        <f>SUM('Outubro 2008'!O3)</f>
        <v>0</v>
      </c>
    </row>
    <row r="4" spans="1:13">
      <c r="A4" t="s">
        <v>100</v>
      </c>
      <c r="B4" s="21">
        <f>SUM('junho 2008'!I3)</f>
        <v>1146.6899999999991</v>
      </c>
      <c r="C4" s="21">
        <f>SUM('julho 2008'!I3)</f>
        <v>3350.5199999999913</v>
      </c>
      <c r="D4" s="21">
        <f>SUM('agosto 2008'!I3)</f>
        <v>2626.889999999984</v>
      </c>
      <c r="E4" s="21">
        <f>SUM('setembro 2008'!I3)</f>
        <v>1279.3199999999924</v>
      </c>
      <c r="F4" s="21">
        <f>SUM('Outubro 2008'!I3)</f>
        <v>642.8899999999976</v>
      </c>
      <c r="G4" s="21">
        <f>SUM('Outubro 2008'!J3)</f>
        <v>0</v>
      </c>
      <c r="H4" s="21">
        <f>SUM('Outubro 2008'!K3)</f>
        <v>29.9</v>
      </c>
      <c r="I4" s="21">
        <f>SUM('Outubro 2008'!L3)</f>
        <v>0</v>
      </c>
      <c r="J4" s="21">
        <f>SUM('Outubro 2008'!M3)</f>
        <v>0</v>
      </c>
      <c r="K4" s="21">
        <f>SUM('Outubro 2008'!N3)</f>
        <v>0</v>
      </c>
      <c r="L4" s="21">
        <f>SUM('Outubro 2008'!O3)</f>
        <v>0</v>
      </c>
      <c r="M4" s="21">
        <f>SUM('Outubro 2008'!P3)</f>
        <v>29.9</v>
      </c>
    </row>
    <row r="5" spans="1:13">
      <c r="A5" t="s">
        <v>101</v>
      </c>
      <c r="B5" s="13">
        <f>SUM('junho 2008'!H5)</f>
        <v>1607.5400000000004</v>
      </c>
      <c r="C5" s="13">
        <f>SUM('julho 2008'!H5)</f>
        <v>1494.4099999999994</v>
      </c>
      <c r="D5" s="13">
        <f>SUM('agosto 2008'!H5)</f>
        <v>1294.5300000000002</v>
      </c>
      <c r="E5" s="13">
        <f>SUM('setembro 2008'!H5)</f>
        <v>462.75</v>
      </c>
      <c r="F5" s="13">
        <f>SUM('Outubro 2008'!H5)</f>
        <v>0</v>
      </c>
      <c r="G5" s="13">
        <f>SUM('Outubro 2008'!I5)</f>
        <v>0</v>
      </c>
      <c r="H5" s="13">
        <f>SUM('Outubro 2008'!J5)</f>
        <v>0</v>
      </c>
      <c r="I5" s="13">
        <f>SUM('Outubro 2008'!K5)</f>
        <v>44.9</v>
      </c>
      <c r="J5" s="13">
        <f>SUM('Outubro 2008'!L5)</f>
        <v>0</v>
      </c>
      <c r="K5" s="13">
        <f>SUM('Outubro 2008'!M5)</f>
        <v>0</v>
      </c>
      <c r="L5" s="13">
        <f>SUM('Outubro 2008'!N5)</f>
        <v>0</v>
      </c>
      <c r="M5" s="13">
        <f>SUM('Outubro 2008'!O5)</f>
        <v>44.9</v>
      </c>
    </row>
    <row r="6" spans="1:13">
      <c r="A6" t="s">
        <v>20</v>
      </c>
      <c r="B6" s="13">
        <f>SUM('junho 2008'!H6)</f>
        <v>2482.3100000000022</v>
      </c>
      <c r="C6" s="13">
        <f>SUM('julho 2008'!H6)</f>
        <v>3131.4300000000044</v>
      </c>
      <c r="D6" s="13">
        <f>SUM('agosto 2008'!H6)</f>
        <v>3666.0200000000041</v>
      </c>
      <c r="E6" s="13">
        <f>SUM('setembro 2008'!H6)</f>
        <v>2969.2000000000044</v>
      </c>
      <c r="F6" s="13">
        <f>SUM('Outubro 2008'!H6)</f>
        <v>4024.2100000000069</v>
      </c>
      <c r="G6" s="13">
        <f>SUM('Novembro 2008'!H6)</f>
        <v>3172.0500000000052</v>
      </c>
      <c r="H6" s="13">
        <f>SUM('Dezembro 2008'!H6)</f>
        <v>3891.5000000000064</v>
      </c>
      <c r="I6" s="13">
        <f>SUM('janeiro 2009'!H6)</f>
        <v>3065.6000000000054</v>
      </c>
      <c r="J6" s="13">
        <v>2800</v>
      </c>
      <c r="K6" s="13">
        <v>3000</v>
      </c>
      <c r="L6" s="13">
        <f>SUM('abril 2009'!H6)</f>
        <v>3170.0300000000038</v>
      </c>
      <c r="M6" s="13">
        <f>SUM('maio 2009'!H6)</f>
        <v>4167.5200000000041</v>
      </c>
    </row>
    <row r="7" spans="1:13">
      <c r="A7" t="s">
        <v>21</v>
      </c>
      <c r="B7" s="13">
        <f>SUM('junho 2008'!H7)</f>
        <v>1047.2</v>
      </c>
      <c r="C7" s="13">
        <f>SUM('julho 2008'!H7)</f>
        <v>1770.5</v>
      </c>
      <c r="D7" s="13">
        <f>SUM('agosto 2008'!H7)</f>
        <v>1858.71</v>
      </c>
      <c r="E7" s="13">
        <f>SUM('setembro 2008'!H7)</f>
        <v>814.1</v>
      </c>
      <c r="F7" s="13">
        <f>SUM('Outubro 2008'!H7)</f>
        <v>0</v>
      </c>
      <c r="G7" s="13">
        <f>SUM('Outubro 2008'!I7)</f>
        <v>0</v>
      </c>
      <c r="H7" s="13">
        <f>SUM('Outubro 2008'!J7)</f>
        <v>0</v>
      </c>
      <c r="I7" s="13">
        <f>SUM('Outubro 2008'!K7)</f>
        <v>24.9</v>
      </c>
      <c r="J7" s="13">
        <f>SUM('Outubro 2008'!L7)</f>
        <v>0</v>
      </c>
      <c r="K7" s="13">
        <f>SUM('Outubro 2008'!M7)</f>
        <v>0</v>
      </c>
      <c r="L7" s="13">
        <f>SUM('Outubro 2008'!N7)</f>
        <v>0</v>
      </c>
      <c r="M7" s="13">
        <f>SUM('Outubro 2008'!O7)</f>
        <v>0</v>
      </c>
    </row>
    <row r="8" spans="1:13">
      <c r="A8" t="s">
        <v>102</v>
      </c>
      <c r="B8" s="13">
        <f>SUM('junho 2008'!I18)</f>
        <v>387.8</v>
      </c>
      <c r="C8" s="13">
        <f>SUM('julho 2008'!I18)</f>
        <v>244.67</v>
      </c>
      <c r="D8" s="13">
        <f>SUM('agosto 2008'!I18)</f>
        <v>475.73</v>
      </c>
      <c r="E8" s="13">
        <f>SUM('setembro 2008'!L18)</f>
        <v>50.69</v>
      </c>
      <c r="F8" s="13">
        <f>SUM('Outubro 2008'!I18)</f>
        <v>1231</v>
      </c>
      <c r="G8" s="13">
        <f>SUM('Outubro 2008'!J18)</f>
        <v>0</v>
      </c>
      <c r="H8" s="13">
        <f>SUM('Outubro 2008'!K18)</f>
        <v>24.9</v>
      </c>
      <c r="I8" s="13">
        <f>SUM('Outubro 2008'!L18)</f>
        <v>0</v>
      </c>
      <c r="J8" s="13">
        <f>SUM('Outubro 2008'!M18)</f>
        <v>0</v>
      </c>
      <c r="K8" s="13">
        <f>SUM('Outubro 2008'!N18)</f>
        <v>0</v>
      </c>
      <c r="L8" s="13">
        <f>SUM('Outubro 2008'!O18)</f>
        <v>0</v>
      </c>
      <c r="M8" s="13">
        <f>SUM('Outubro 2008'!P18)</f>
        <v>24.9</v>
      </c>
    </row>
    <row r="9" spans="1:13">
      <c r="A9" t="s">
        <v>126</v>
      </c>
      <c r="D9" s="13">
        <f>SUM('agosto 2008'!I19)</f>
        <v>705.31999999999994</v>
      </c>
      <c r="E9" s="13">
        <f>SUM('setembro 2008'!I19)</f>
        <v>1390</v>
      </c>
      <c r="F9" s="13">
        <f>SUM('Outubro 2008'!I19)</f>
        <v>887.41000000000008</v>
      </c>
      <c r="G9" s="13">
        <f>SUM('Outubro 2008'!J19)</f>
        <v>0</v>
      </c>
      <c r="H9" s="13">
        <f>SUM('Outubro 2008'!K19)</f>
        <v>9.9</v>
      </c>
      <c r="I9" s="13">
        <f>SUM('Outubro 2008'!L19)</f>
        <v>0</v>
      </c>
      <c r="J9" s="13">
        <f>SUM('Outubro 2008'!M19)</f>
        <v>0</v>
      </c>
      <c r="K9" s="13">
        <f>SUM('Outubro 2008'!N19)</f>
        <v>0</v>
      </c>
      <c r="L9" s="13">
        <f>SUM('Outubro 2008'!O19)</f>
        <v>0</v>
      </c>
      <c r="M9" s="13">
        <f>SUM('Outubro 2008'!P19)</f>
        <v>9.9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junho 2008</vt:lpstr>
      <vt:lpstr>julho 2008</vt:lpstr>
      <vt:lpstr>agosto 2008</vt:lpstr>
      <vt:lpstr>setembro 2008</vt:lpstr>
      <vt:lpstr>Outubro 2008</vt:lpstr>
      <vt:lpstr>Novembro 2008</vt:lpstr>
      <vt:lpstr>Dezembro 2008</vt:lpstr>
      <vt:lpstr>janeiro 2009</vt:lpstr>
      <vt:lpstr>fevereiro 2009</vt:lpstr>
      <vt:lpstr>março 2009</vt:lpstr>
      <vt:lpstr>abril 2009</vt:lpstr>
      <vt:lpstr>maio 2009</vt:lpstr>
      <vt:lpstr>junho 2009</vt:lpstr>
      <vt:lpstr>julho 2009</vt:lpstr>
      <vt:lpstr>agosto 2009</vt:lpstr>
      <vt:lpstr>Setembro 2009</vt:lpstr>
      <vt:lpstr>lojapro</vt:lpstr>
      <vt:lpstr>Resumo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belchior</dc:creator>
  <cp:lastModifiedBy>belchior</cp:lastModifiedBy>
  <dcterms:created xsi:type="dcterms:W3CDTF">2008-05-27T12:32:16Z</dcterms:created>
  <dcterms:modified xsi:type="dcterms:W3CDTF">2009-09-25T15:54:10Z</dcterms:modified>
</cp:coreProperties>
</file>